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hana\Desktop\★小学生陸上★\R8小学生陸上\★要項\エントリ―ファイル\"/>
    </mc:Choice>
  </mc:AlternateContent>
  <xr:revisionPtr revIDLastSave="0" documentId="13_ncr:1_{E81E3A31-7D2E-49C2-BEB9-346DF94F58D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【初期入力】団体情報登録" sheetId="30" r:id="rId1"/>
    <sheet name="一覧表男子" sheetId="16" r:id="rId2"/>
    <sheet name="一覧表女子" sheetId="24" r:id="rId3"/>
    <sheet name="リレー一覧" sheetId="28" r:id="rId4"/>
    <sheet name="sensyu(編集＆削除禁止)" sheetId="25" r:id="rId5"/>
    <sheet name="マスターデータ" sheetId="29" r:id="rId6"/>
  </sheets>
  <definedNames>
    <definedName name="_xlnm._FilterDatabase" localSheetId="2" hidden="1">一覧表女子!$A$23:$N$85</definedName>
    <definedName name="_xlnm._FilterDatabase" localSheetId="1" hidden="1">一覧表男子!$A$23:$N$85</definedName>
    <definedName name="moto">#REF!</definedName>
    <definedName name="_xlnm.Print_Area" localSheetId="0">【初期入力】団体情報登録!$A$1:$N$26</definedName>
    <definedName name="_xlnm.Print_Area" localSheetId="2">一覧表女子!$A$1:$Q$85</definedName>
    <definedName name="_xlnm.Print_Area" localSheetId="1">一覧表男子!$A$1:$R$85</definedName>
    <definedName name="_xlnm.Print_Titles" localSheetId="2">一覧表女子!$2:$24</definedName>
    <definedName name="_xlnm.Print_Titles" localSheetId="1">一覧表男子!$2:$24</definedName>
    <definedName name="syumoku">#REF!</definedName>
    <definedName name="加盟校">#REF!</definedName>
    <definedName name="加盟校2">#REF!</definedName>
    <definedName name="高校名">#REF!</definedName>
    <definedName name="四国大会">#REF!</definedName>
    <definedName name="種目範囲女子">#REF!</definedName>
    <definedName name="種目範囲男子">#REF!</definedName>
    <definedName name="女継新">#REF!</definedName>
    <definedName name="女追加">#REF!</definedName>
    <definedName name="男継新">#REF!</definedName>
    <definedName name="男追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0" l="1"/>
  <c r="I10" i="30" l="1"/>
  <c r="I11" i="30"/>
  <c r="I7" i="30"/>
  <c r="L13" i="24"/>
  <c r="L13" i="16"/>
  <c r="C13" i="24"/>
  <c r="C13" i="16"/>
  <c r="H10" i="24"/>
  <c r="H10" i="16"/>
  <c r="Q12" i="28" s="1"/>
  <c r="H9" i="24"/>
  <c r="H9" i="16"/>
  <c r="S18" i="28" s="1"/>
  <c r="D10" i="24"/>
  <c r="D10" i="16"/>
  <c r="D9" i="24"/>
  <c r="D9" i="16"/>
  <c r="M3" i="24"/>
  <c r="M3" i="16"/>
  <c r="E3" i="30"/>
  <c r="I16" i="16"/>
  <c r="I5" i="30" s="1"/>
  <c r="L11" i="30" l="1"/>
  <c r="L10" i="30"/>
  <c r="L7" i="30"/>
  <c r="S17" i="28"/>
  <c r="L5" i="30"/>
  <c r="S16" i="28"/>
  <c r="S15" i="28"/>
  <c r="S14" i="28"/>
  <c r="S13" i="28"/>
  <c r="S12" i="28"/>
  <c r="S11" i="28"/>
  <c r="Q14" i="28"/>
  <c r="Q13" i="28"/>
  <c r="Q18" i="28"/>
  <c r="Q11" i="28"/>
  <c r="Q17" i="28"/>
  <c r="Q16" i="28"/>
  <c r="Q15" i="28"/>
  <c r="K17" i="24" l="1"/>
  <c r="R10" i="24"/>
  <c r="R10" i="16"/>
  <c r="K18" i="16" l="1"/>
  <c r="S22" i="28" l="1"/>
  <c r="S23" i="28"/>
  <c r="S24" i="28"/>
  <c r="S25" i="28"/>
  <c r="S26" i="28"/>
  <c r="S27" i="28"/>
  <c r="S21" i="28"/>
  <c r="S5" i="28"/>
  <c r="S6" i="28"/>
  <c r="S7" i="28"/>
  <c r="S8" i="28"/>
  <c r="S9" i="28"/>
  <c r="S10" i="28"/>
  <c r="S4" i="28"/>
  <c r="Q22" i="28"/>
  <c r="Q23" i="28"/>
  <c r="Q24" i="28"/>
  <c r="Q25" i="28"/>
  <c r="Q26" i="28"/>
  <c r="Q27" i="28"/>
  <c r="Q21" i="28"/>
  <c r="Q5" i="28"/>
  <c r="Q6" i="28"/>
  <c r="Q7" i="28"/>
  <c r="Q8" i="28"/>
  <c r="Q9" i="28"/>
  <c r="Q10" i="28"/>
  <c r="Q4" i="28"/>
  <c r="B26" i="24" l="1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25" i="24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25" i="16"/>
  <c r="K16" i="16" l="1"/>
  <c r="S28" i="28"/>
  <c r="S29" i="28"/>
  <c r="S30" i="28"/>
  <c r="S31" i="28"/>
  <c r="S32" i="28"/>
  <c r="S33" i="28"/>
  <c r="S34" i="28"/>
  <c r="S35" i="28"/>
  <c r="T21" i="28"/>
  <c r="T4" i="28"/>
  <c r="T17" i="28"/>
  <c r="T22" i="28"/>
  <c r="T28" i="28"/>
  <c r="T30" i="28"/>
  <c r="T34" i="28"/>
  <c r="Q28" i="28"/>
  <c r="Q29" i="28"/>
  <c r="Q30" i="28"/>
  <c r="Q31" i="28"/>
  <c r="Q32" i="28"/>
  <c r="Q33" i="28"/>
  <c r="Q34" i="28"/>
  <c r="Q35" i="28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25" i="16"/>
  <c r="X122" i="25"/>
  <c r="T32" i="28" l="1"/>
  <c r="T26" i="28"/>
  <c r="T31" i="28"/>
  <c r="T24" i="28"/>
  <c r="T16" i="28"/>
  <c r="T18" i="28"/>
  <c r="T14" i="28"/>
  <c r="T10" i="28"/>
  <c r="T15" i="28"/>
  <c r="T35" i="28"/>
  <c r="T33" i="28"/>
  <c r="T29" i="28"/>
  <c r="T27" i="28"/>
  <c r="T25" i="28"/>
  <c r="T23" i="28"/>
  <c r="T13" i="28"/>
  <c r="T12" i="28"/>
  <c r="T11" i="28"/>
  <c r="T9" i="28"/>
  <c r="T8" i="28"/>
  <c r="T7" i="28"/>
  <c r="T6" i="28"/>
  <c r="T5" i="28"/>
  <c r="K25" i="16"/>
  <c r="I17" i="24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D5" i="28" l="1"/>
  <c r="D9" i="28"/>
  <c r="D6" i="28"/>
  <c r="D10" i="28"/>
  <c r="D7" i="28"/>
  <c r="D4" i="28"/>
  <c r="D8" i="28"/>
  <c r="D22" i="28"/>
  <c r="D26" i="28"/>
  <c r="D23" i="28"/>
  <c r="D27" i="28"/>
  <c r="D24" i="28"/>
  <c r="D25" i="28"/>
  <c r="D21" i="28"/>
  <c r="D33" i="28"/>
  <c r="D29" i="28"/>
  <c r="D32" i="28"/>
  <c r="D34" i="28"/>
  <c r="D30" i="28"/>
  <c r="D35" i="28"/>
  <c r="D31" i="28"/>
  <c r="D16" i="28"/>
  <c r="D12" i="28"/>
  <c r="D15" i="28"/>
  <c r="D17" i="28"/>
  <c r="D13" i="28"/>
  <c r="D18" i="28"/>
  <c r="D14" i="28"/>
  <c r="K26" i="16" l="1"/>
  <c r="K27" i="16"/>
  <c r="I17" i="16" l="1"/>
  <c r="I6" i="30" s="1"/>
  <c r="L6" i="30" l="1"/>
  <c r="L8" i="30"/>
  <c r="K17" i="16"/>
  <c r="H19" i="16"/>
  <c r="K18" i="24"/>
  <c r="I16" i="24" l="1"/>
  <c r="I9" i="30" s="1"/>
  <c r="F15" i="30" s="1"/>
  <c r="E7" i="24"/>
  <c r="E7" i="16"/>
  <c r="X62" i="25"/>
  <c r="X17" i="25"/>
  <c r="X77" i="25"/>
  <c r="X18" i="25"/>
  <c r="X78" i="25"/>
  <c r="X19" i="25"/>
  <c r="X79" i="25"/>
  <c r="X20" i="25"/>
  <c r="X80" i="25"/>
  <c r="X21" i="25"/>
  <c r="X81" i="25"/>
  <c r="X22" i="25"/>
  <c r="X82" i="25"/>
  <c r="X23" i="25"/>
  <c r="X83" i="25"/>
  <c r="X24" i="25"/>
  <c r="X84" i="25"/>
  <c r="X25" i="25"/>
  <c r="X85" i="25"/>
  <c r="X26" i="25"/>
  <c r="X86" i="25"/>
  <c r="X27" i="25"/>
  <c r="X87" i="25"/>
  <c r="X28" i="25"/>
  <c r="X88" i="25"/>
  <c r="X29" i="25"/>
  <c r="X89" i="25"/>
  <c r="X30" i="25"/>
  <c r="X90" i="25"/>
  <c r="X31" i="25"/>
  <c r="X91" i="25"/>
  <c r="X32" i="25"/>
  <c r="X92" i="25"/>
  <c r="X33" i="25"/>
  <c r="X93" i="25"/>
  <c r="X34" i="25"/>
  <c r="X94" i="25"/>
  <c r="X35" i="25"/>
  <c r="X95" i="25"/>
  <c r="X36" i="25"/>
  <c r="X96" i="25"/>
  <c r="X37" i="25"/>
  <c r="X97" i="25"/>
  <c r="X38" i="25"/>
  <c r="X98" i="25"/>
  <c r="X39" i="25"/>
  <c r="X99" i="25"/>
  <c r="X40" i="25"/>
  <c r="X100" i="25"/>
  <c r="X41" i="25"/>
  <c r="X101" i="25"/>
  <c r="X42" i="25"/>
  <c r="X102" i="25"/>
  <c r="X43" i="25"/>
  <c r="X103" i="25"/>
  <c r="X44" i="25"/>
  <c r="X104" i="25"/>
  <c r="X45" i="25"/>
  <c r="X105" i="25"/>
  <c r="X46" i="25"/>
  <c r="X106" i="25"/>
  <c r="X47" i="25"/>
  <c r="X107" i="25"/>
  <c r="X48" i="25"/>
  <c r="X108" i="25"/>
  <c r="X49" i="25"/>
  <c r="X109" i="25"/>
  <c r="X50" i="25"/>
  <c r="X110" i="25"/>
  <c r="X51" i="25"/>
  <c r="X111" i="25"/>
  <c r="X52" i="25"/>
  <c r="X112" i="25"/>
  <c r="X53" i="25"/>
  <c r="X113" i="25"/>
  <c r="X54" i="25"/>
  <c r="X114" i="25"/>
  <c r="X55" i="25"/>
  <c r="X115" i="25"/>
  <c r="X56" i="25"/>
  <c r="X116" i="25"/>
  <c r="X57" i="25"/>
  <c r="X117" i="25"/>
  <c r="X58" i="25"/>
  <c r="X118" i="25"/>
  <c r="X59" i="25"/>
  <c r="X119" i="25"/>
  <c r="X60" i="25"/>
  <c r="X120" i="25"/>
  <c r="X61" i="25"/>
  <c r="X121" i="25"/>
  <c r="X70" i="25"/>
  <c r="X10" i="25"/>
  <c r="N84" i="24"/>
  <c r="S62" i="25" s="1"/>
  <c r="K84" i="24"/>
  <c r="N83" i="24"/>
  <c r="S61" i="25" s="1"/>
  <c r="K83" i="24"/>
  <c r="R61" i="25" s="1"/>
  <c r="N82" i="24"/>
  <c r="S60" i="25" s="1"/>
  <c r="K82" i="24"/>
  <c r="R60" i="25" s="1"/>
  <c r="N81" i="24"/>
  <c r="S59" i="25" s="1"/>
  <c r="K81" i="24"/>
  <c r="R59" i="25" s="1"/>
  <c r="N80" i="24"/>
  <c r="S58" i="25" s="1"/>
  <c r="K80" i="24"/>
  <c r="R58" i="25" s="1"/>
  <c r="N79" i="24"/>
  <c r="S57" i="25" s="1"/>
  <c r="K79" i="24"/>
  <c r="R57" i="25" s="1"/>
  <c r="N78" i="24"/>
  <c r="S56" i="25" s="1"/>
  <c r="K78" i="24"/>
  <c r="R56" i="25" s="1"/>
  <c r="N77" i="24"/>
  <c r="S55" i="25" s="1"/>
  <c r="K77" i="24"/>
  <c r="R55" i="25" s="1"/>
  <c r="N76" i="24"/>
  <c r="S54" i="25" s="1"/>
  <c r="K76" i="24"/>
  <c r="R54" i="25" s="1"/>
  <c r="N75" i="24"/>
  <c r="S53" i="25" s="1"/>
  <c r="K75" i="24"/>
  <c r="R53" i="25" s="1"/>
  <c r="N74" i="24"/>
  <c r="S52" i="25" s="1"/>
  <c r="K74" i="24"/>
  <c r="R52" i="25" s="1"/>
  <c r="N73" i="24"/>
  <c r="S51" i="25" s="1"/>
  <c r="K73" i="24"/>
  <c r="R51" i="25" s="1"/>
  <c r="N72" i="24"/>
  <c r="S50" i="25" s="1"/>
  <c r="K72" i="24"/>
  <c r="R50" i="25" s="1"/>
  <c r="N71" i="24"/>
  <c r="S49" i="25" s="1"/>
  <c r="K71" i="24"/>
  <c r="R49" i="25" s="1"/>
  <c r="N70" i="24"/>
  <c r="S48" i="25" s="1"/>
  <c r="K70" i="24"/>
  <c r="R48" i="25" s="1"/>
  <c r="N69" i="24"/>
  <c r="S47" i="25" s="1"/>
  <c r="K69" i="24"/>
  <c r="R47" i="25" s="1"/>
  <c r="N68" i="24"/>
  <c r="S46" i="25" s="1"/>
  <c r="K68" i="24"/>
  <c r="R46" i="25" s="1"/>
  <c r="N67" i="24"/>
  <c r="S45" i="25" s="1"/>
  <c r="K67" i="24"/>
  <c r="R45" i="25" s="1"/>
  <c r="N66" i="24"/>
  <c r="S44" i="25" s="1"/>
  <c r="K66" i="24"/>
  <c r="R44" i="25" s="1"/>
  <c r="N65" i="24"/>
  <c r="S43" i="25" s="1"/>
  <c r="K65" i="24"/>
  <c r="R43" i="25" s="1"/>
  <c r="N64" i="24"/>
  <c r="S42" i="25" s="1"/>
  <c r="K64" i="24"/>
  <c r="R42" i="25" s="1"/>
  <c r="N63" i="24"/>
  <c r="S41" i="25" s="1"/>
  <c r="K63" i="24"/>
  <c r="R41" i="25" s="1"/>
  <c r="N62" i="24"/>
  <c r="S40" i="25" s="1"/>
  <c r="K62" i="24"/>
  <c r="R40" i="25" s="1"/>
  <c r="N61" i="24"/>
  <c r="S39" i="25" s="1"/>
  <c r="K61" i="24"/>
  <c r="R39" i="25" s="1"/>
  <c r="N60" i="24"/>
  <c r="S38" i="25" s="1"/>
  <c r="K60" i="24"/>
  <c r="R38" i="25" s="1"/>
  <c r="N59" i="24"/>
  <c r="S37" i="25" s="1"/>
  <c r="K59" i="24"/>
  <c r="R37" i="25" s="1"/>
  <c r="N58" i="24"/>
  <c r="S36" i="25" s="1"/>
  <c r="K58" i="24"/>
  <c r="R36" i="25" s="1"/>
  <c r="N57" i="24"/>
  <c r="S35" i="25" s="1"/>
  <c r="K57" i="24"/>
  <c r="R35" i="25" s="1"/>
  <c r="N56" i="24"/>
  <c r="S34" i="25" s="1"/>
  <c r="K56" i="24"/>
  <c r="R34" i="25" s="1"/>
  <c r="N55" i="24"/>
  <c r="S33" i="25" s="1"/>
  <c r="K55" i="24"/>
  <c r="R33" i="25" s="1"/>
  <c r="N54" i="24"/>
  <c r="S32" i="25" s="1"/>
  <c r="K54" i="24"/>
  <c r="R32" i="25" s="1"/>
  <c r="N53" i="24"/>
  <c r="S31" i="25" s="1"/>
  <c r="K53" i="24"/>
  <c r="R31" i="25" s="1"/>
  <c r="N52" i="24"/>
  <c r="S30" i="25" s="1"/>
  <c r="K52" i="24"/>
  <c r="R30" i="25" s="1"/>
  <c r="N51" i="24"/>
  <c r="S29" i="25" s="1"/>
  <c r="K51" i="24"/>
  <c r="R29" i="25" s="1"/>
  <c r="N50" i="24"/>
  <c r="S28" i="25" s="1"/>
  <c r="K50" i="24"/>
  <c r="R28" i="25" s="1"/>
  <c r="N49" i="24"/>
  <c r="S27" i="25" s="1"/>
  <c r="K49" i="24"/>
  <c r="R27" i="25" s="1"/>
  <c r="N48" i="24"/>
  <c r="S26" i="25" s="1"/>
  <c r="K48" i="24"/>
  <c r="R26" i="25" s="1"/>
  <c r="N47" i="24"/>
  <c r="S25" i="25" s="1"/>
  <c r="K47" i="24"/>
  <c r="R25" i="25" s="1"/>
  <c r="N46" i="24"/>
  <c r="S24" i="25" s="1"/>
  <c r="K46" i="24"/>
  <c r="R24" i="25" s="1"/>
  <c r="N45" i="24"/>
  <c r="S23" i="25" s="1"/>
  <c r="K45" i="24"/>
  <c r="R23" i="25" s="1"/>
  <c r="N44" i="24"/>
  <c r="S22" i="25" s="1"/>
  <c r="K44" i="24"/>
  <c r="R22" i="25" s="1"/>
  <c r="N43" i="24"/>
  <c r="S21" i="25" s="1"/>
  <c r="K43" i="24"/>
  <c r="R21" i="25" s="1"/>
  <c r="N42" i="24"/>
  <c r="S20" i="25" s="1"/>
  <c r="K42" i="24"/>
  <c r="R20" i="25" s="1"/>
  <c r="N41" i="24"/>
  <c r="S19" i="25" s="1"/>
  <c r="K41" i="24"/>
  <c r="R19" i="25" s="1"/>
  <c r="N40" i="24"/>
  <c r="S18" i="25" s="1"/>
  <c r="K40" i="24"/>
  <c r="R18" i="25" s="1"/>
  <c r="N39" i="24"/>
  <c r="S17" i="25" s="1"/>
  <c r="K39" i="24"/>
  <c r="R17" i="25" s="1"/>
  <c r="N38" i="24"/>
  <c r="S16" i="25" s="1"/>
  <c r="K38" i="24"/>
  <c r="R16" i="25" s="1"/>
  <c r="N37" i="24"/>
  <c r="S15" i="25" s="1"/>
  <c r="K37" i="24"/>
  <c r="R15" i="25" s="1"/>
  <c r="N36" i="24"/>
  <c r="S14" i="25" s="1"/>
  <c r="K36" i="24"/>
  <c r="R14" i="25" s="1"/>
  <c r="N35" i="24"/>
  <c r="S13" i="25" s="1"/>
  <c r="K35" i="24"/>
  <c r="R13" i="25" s="1"/>
  <c r="N34" i="24"/>
  <c r="S12" i="25" s="1"/>
  <c r="K34" i="24"/>
  <c r="R12" i="25" s="1"/>
  <c r="N33" i="24"/>
  <c r="S11" i="25" s="1"/>
  <c r="K33" i="24"/>
  <c r="R11" i="25" s="1"/>
  <c r="N32" i="24"/>
  <c r="S10" i="25" s="1"/>
  <c r="K32" i="24"/>
  <c r="R10" i="25" s="1"/>
  <c r="N31" i="24"/>
  <c r="S9" i="25" s="1"/>
  <c r="K31" i="24"/>
  <c r="R9" i="25" s="1"/>
  <c r="N30" i="24"/>
  <c r="S8" i="25" s="1"/>
  <c r="K30" i="24"/>
  <c r="R8" i="25" s="1"/>
  <c r="N29" i="24"/>
  <c r="S7" i="25" s="1"/>
  <c r="K29" i="24"/>
  <c r="R7" i="25" s="1"/>
  <c r="N28" i="24"/>
  <c r="S6" i="25" s="1"/>
  <c r="K28" i="24"/>
  <c r="R6" i="25" s="1"/>
  <c r="N27" i="24"/>
  <c r="S5" i="25" s="1"/>
  <c r="K27" i="24"/>
  <c r="R5" i="25" s="1"/>
  <c r="N26" i="24"/>
  <c r="S4" i="25" s="1"/>
  <c r="K26" i="24"/>
  <c r="R4" i="25" s="1"/>
  <c r="N25" i="24"/>
  <c r="S3" i="25" s="1"/>
  <c r="K25" i="24"/>
  <c r="R3" i="25" s="1"/>
  <c r="N26" i="16"/>
  <c r="H4" i="25" s="1"/>
  <c r="N27" i="16"/>
  <c r="H5" i="25" s="1"/>
  <c r="N28" i="16"/>
  <c r="H6" i="25" s="1"/>
  <c r="N29" i="16"/>
  <c r="H7" i="25" s="1"/>
  <c r="N30" i="16"/>
  <c r="H8" i="25" s="1"/>
  <c r="N31" i="16"/>
  <c r="H9" i="25" s="1"/>
  <c r="N32" i="16"/>
  <c r="H10" i="25" s="1"/>
  <c r="N33" i="16"/>
  <c r="H11" i="25" s="1"/>
  <c r="N34" i="16"/>
  <c r="H12" i="25" s="1"/>
  <c r="N35" i="16"/>
  <c r="H13" i="25" s="1"/>
  <c r="N36" i="16"/>
  <c r="H14" i="25" s="1"/>
  <c r="N37" i="16"/>
  <c r="H15" i="25" s="1"/>
  <c r="N38" i="16"/>
  <c r="H16" i="25" s="1"/>
  <c r="N39" i="16"/>
  <c r="H17" i="25" s="1"/>
  <c r="N40" i="16"/>
  <c r="H18" i="25" s="1"/>
  <c r="N41" i="16"/>
  <c r="H19" i="25" s="1"/>
  <c r="N42" i="16"/>
  <c r="H20" i="25" s="1"/>
  <c r="N43" i="16"/>
  <c r="H21" i="25" s="1"/>
  <c r="N44" i="16"/>
  <c r="H22" i="25" s="1"/>
  <c r="N45" i="16"/>
  <c r="H23" i="25" s="1"/>
  <c r="N46" i="16"/>
  <c r="H24" i="25" s="1"/>
  <c r="N47" i="16"/>
  <c r="H25" i="25" s="1"/>
  <c r="N48" i="16"/>
  <c r="H26" i="25" s="1"/>
  <c r="N49" i="16"/>
  <c r="H27" i="25" s="1"/>
  <c r="N50" i="16"/>
  <c r="H28" i="25" s="1"/>
  <c r="N51" i="16"/>
  <c r="H29" i="25" s="1"/>
  <c r="N52" i="16"/>
  <c r="H30" i="25" s="1"/>
  <c r="N53" i="16"/>
  <c r="H31" i="25" s="1"/>
  <c r="N54" i="16"/>
  <c r="H32" i="25" s="1"/>
  <c r="N55" i="16"/>
  <c r="H33" i="25" s="1"/>
  <c r="N56" i="16"/>
  <c r="H34" i="25" s="1"/>
  <c r="N57" i="16"/>
  <c r="H35" i="25" s="1"/>
  <c r="N58" i="16"/>
  <c r="H36" i="25" s="1"/>
  <c r="N59" i="16"/>
  <c r="H37" i="25" s="1"/>
  <c r="N60" i="16"/>
  <c r="H38" i="25" s="1"/>
  <c r="N61" i="16"/>
  <c r="H39" i="25" s="1"/>
  <c r="N62" i="16"/>
  <c r="H40" i="25" s="1"/>
  <c r="N63" i="16"/>
  <c r="H41" i="25" s="1"/>
  <c r="N64" i="16"/>
  <c r="H42" i="25" s="1"/>
  <c r="N65" i="16"/>
  <c r="H43" i="25" s="1"/>
  <c r="N66" i="16"/>
  <c r="H44" i="25" s="1"/>
  <c r="N67" i="16"/>
  <c r="H45" i="25" s="1"/>
  <c r="N68" i="16"/>
  <c r="H46" i="25" s="1"/>
  <c r="N69" i="16"/>
  <c r="H47" i="25" s="1"/>
  <c r="N70" i="16"/>
  <c r="H48" i="25" s="1"/>
  <c r="N71" i="16"/>
  <c r="H49" i="25" s="1"/>
  <c r="N72" i="16"/>
  <c r="H50" i="25" s="1"/>
  <c r="N73" i="16"/>
  <c r="H51" i="25" s="1"/>
  <c r="N74" i="16"/>
  <c r="H52" i="25" s="1"/>
  <c r="N75" i="16"/>
  <c r="H53" i="25" s="1"/>
  <c r="N76" i="16"/>
  <c r="H54" i="25" s="1"/>
  <c r="N77" i="16"/>
  <c r="H55" i="25" s="1"/>
  <c r="N78" i="16"/>
  <c r="H56" i="25" s="1"/>
  <c r="N79" i="16"/>
  <c r="H57" i="25" s="1"/>
  <c r="N80" i="16"/>
  <c r="H58" i="25" s="1"/>
  <c r="N81" i="16"/>
  <c r="H59" i="25" s="1"/>
  <c r="N82" i="16"/>
  <c r="H60" i="25" s="1"/>
  <c r="N83" i="16"/>
  <c r="H61" i="25" s="1"/>
  <c r="N84" i="16"/>
  <c r="H62" i="25" s="1"/>
  <c r="N25" i="16"/>
  <c r="H3" i="25" s="1"/>
  <c r="G4" i="25"/>
  <c r="G5" i="25"/>
  <c r="K28" i="16"/>
  <c r="G6" i="25" s="1"/>
  <c r="K29" i="16"/>
  <c r="G7" i="25" s="1"/>
  <c r="K30" i="16"/>
  <c r="G8" i="25" s="1"/>
  <c r="K31" i="16"/>
  <c r="G9" i="25" s="1"/>
  <c r="K32" i="16"/>
  <c r="G10" i="25" s="1"/>
  <c r="K33" i="16"/>
  <c r="G11" i="25" s="1"/>
  <c r="K34" i="16"/>
  <c r="G12" i="25" s="1"/>
  <c r="K35" i="16"/>
  <c r="G13" i="25" s="1"/>
  <c r="K36" i="16"/>
  <c r="G14" i="25" s="1"/>
  <c r="K37" i="16"/>
  <c r="G15" i="25" s="1"/>
  <c r="K38" i="16"/>
  <c r="G16" i="25" s="1"/>
  <c r="K39" i="16"/>
  <c r="G17" i="25" s="1"/>
  <c r="K40" i="16"/>
  <c r="G18" i="25" s="1"/>
  <c r="K41" i="16"/>
  <c r="G19" i="25" s="1"/>
  <c r="K42" i="16"/>
  <c r="G20" i="25" s="1"/>
  <c r="K43" i="16"/>
  <c r="G21" i="25" s="1"/>
  <c r="K44" i="16"/>
  <c r="G22" i="25" s="1"/>
  <c r="K45" i="16"/>
  <c r="G23" i="25" s="1"/>
  <c r="K46" i="16"/>
  <c r="G24" i="25" s="1"/>
  <c r="K47" i="16"/>
  <c r="G25" i="25" s="1"/>
  <c r="K48" i="16"/>
  <c r="G26" i="25" s="1"/>
  <c r="K49" i="16"/>
  <c r="G27" i="25" s="1"/>
  <c r="K50" i="16"/>
  <c r="G28" i="25" s="1"/>
  <c r="K51" i="16"/>
  <c r="G29" i="25" s="1"/>
  <c r="K52" i="16"/>
  <c r="G30" i="25" s="1"/>
  <c r="K53" i="16"/>
  <c r="G31" i="25" s="1"/>
  <c r="K54" i="16"/>
  <c r="G32" i="25" s="1"/>
  <c r="K55" i="16"/>
  <c r="G33" i="25" s="1"/>
  <c r="K56" i="16"/>
  <c r="G34" i="25" s="1"/>
  <c r="K57" i="16"/>
  <c r="G35" i="25" s="1"/>
  <c r="K58" i="16"/>
  <c r="G36" i="25" s="1"/>
  <c r="K59" i="16"/>
  <c r="G37" i="25" s="1"/>
  <c r="K60" i="16"/>
  <c r="G38" i="25" s="1"/>
  <c r="K61" i="16"/>
  <c r="G39" i="25" s="1"/>
  <c r="K62" i="16"/>
  <c r="G40" i="25" s="1"/>
  <c r="K63" i="16"/>
  <c r="G41" i="25" s="1"/>
  <c r="K64" i="16"/>
  <c r="G42" i="25" s="1"/>
  <c r="K65" i="16"/>
  <c r="G43" i="25" s="1"/>
  <c r="K66" i="16"/>
  <c r="G44" i="25" s="1"/>
  <c r="K67" i="16"/>
  <c r="G45" i="25" s="1"/>
  <c r="K68" i="16"/>
  <c r="G46" i="25" s="1"/>
  <c r="K69" i="16"/>
  <c r="G47" i="25" s="1"/>
  <c r="K70" i="16"/>
  <c r="G48" i="25" s="1"/>
  <c r="K71" i="16"/>
  <c r="G49" i="25" s="1"/>
  <c r="K72" i="16"/>
  <c r="G50" i="25" s="1"/>
  <c r="K73" i="16"/>
  <c r="G51" i="25" s="1"/>
  <c r="K74" i="16"/>
  <c r="G52" i="25" s="1"/>
  <c r="K75" i="16"/>
  <c r="G53" i="25" s="1"/>
  <c r="K76" i="16"/>
  <c r="G54" i="25" s="1"/>
  <c r="K77" i="16"/>
  <c r="G55" i="25" s="1"/>
  <c r="K78" i="16"/>
  <c r="G56" i="25" s="1"/>
  <c r="K79" i="16"/>
  <c r="G57" i="25" s="1"/>
  <c r="K80" i="16"/>
  <c r="G58" i="25" s="1"/>
  <c r="K81" i="16"/>
  <c r="G59" i="25" s="1"/>
  <c r="K82" i="16"/>
  <c r="G60" i="25" s="1"/>
  <c r="K83" i="16"/>
  <c r="G61" i="25" s="1"/>
  <c r="K84" i="16"/>
  <c r="G62" i="25" s="1"/>
  <c r="G3" i="25"/>
  <c r="X64" i="25"/>
  <c r="X65" i="25"/>
  <c r="X66" i="25"/>
  <c r="X67" i="25"/>
  <c r="X68" i="25"/>
  <c r="X69" i="25"/>
  <c r="X71" i="25"/>
  <c r="X72" i="25"/>
  <c r="X73" i="25"/>
  <c r="X74" i="25"/>
  <c r="X75" i="25"/>
  <c r="X76" i="25"/>
  <c r="X63" i="25"/>
  <c r="X4" i="25"/>
  <c r="X5" i="25"/>
  <c r="X6" i="25"/>
  <c r="X7" i="25"/>
  <c r="X8" i="25"/>
  <c r="X9" i="25"/>
  <c r="X11" i="25"/>
  <c r="X12" i="25"/>
  <c r="X13" i="25"/>
  <c r="X14" i="25"/>
  <c r="X15" i="25"/>
  <c r="X16" i="25"/>
  <c r="X3" i="25"/>
  <c r="P4" i="25"/>
  <c r="Q4" i="25"/>
  <c r="P5" i="25"/>
  <c r="Q5" i="25"/>
  <c r="P6" i="25"/>
  <c r="Q6" i="25"/>
  <c r="P7" i="25"/>
  <c r="Q7" i="25"/>
  <c r="P8" i="25"/>
  <c r="Q8" i="25"/>
  <c r="P9" i="25"/>
  <c r="Q9" i="25"/>
  <c r="P10" i="25"/>
  <c r="Q10" i="25"/>
  <c r="P11" i="25"/>
  <c r="Q11" i="25"/>
  <c r="P12" i="25"/>
  <c r="Q12" i="25"/>
  <c r="P13" i="25"/>
  <c r="Q13" i="25"/>
  <c r="P14" i="25"/>
  <c r="Q14" i="25"/>
  <c r="P15" i="25"/>
  <c r="Q15" i="25"/>
  <c r="P16" i="25"/>
  <c r="Q16" i="25"/>
  <c r="P17" i="25"/>
  <c r="Q17" i="25"/>
  <c r="P18" i="25"/>
  <c r="Q18" i="25"/>
  <c r="P19" i="25"/>
  <c r="Q19" i="25"/>
  <c r="P20" i="25"/>
  <c r="Q20" i="25"/>
  <c r="P21" i="25"/>
  <c r="Q21" i="25"/>
  <c r="P22" i="25"/>
  <c r="Q22" i="25"/>
  <c r="P23" i="25"/>
  <c r="Q23" i="25"/>
  <c r="P24" i="25"/>
  <c r="Q24" i="25"/>
  <c r="P25" i="25"/>
  <c r="Q25" i="25"/>
  <c r="P26" i="25"/>
  <c r="Q26" i="25"/>
  <c r="P27" i="25"/>
  <c r="Q27" i="25"/>
  <c r="P28" i="25"/>
  <c r="Q28" i="25"/>
  <c r="P29" i="25"/>
  <c r="Q29" i="25"/>
  <c r="P30" i="25"/>
  <c r="Q30" i="25"/>
  <c r="P31" i="25"/>
  <c r="Q31" i="25"/>
  <c r="P32" i="25"/>
  <c r="Q32" i="25"/>
  <c r="P33" i="25"/>
  <c r="Q33" i="25"/>
  <c r="P34" i="25"/>
  <c r="Q34" i="25"/>
  <c r="P35" i="25"/>
  <c r="Q35" i="25"/>
  <c r="P36" i="25"/>
  <c r="Q36" i="25"/>
  <c r="P37" i="25"/>
  <c r="Q37" i="25"/>
  <c r="P38" i="25"/>
  <c r="Q38" i="25"/>
  <c r="P39" i="25"/>
  <c r="Q39" i="25"/>
  <c r="P40" i="25"/>
  <c r="Q40" i="25"/>
  <c r="P41" i="25"/>
  <c r="Q41" i="25"/>
  <c r="P42" i="25"/>
  <c r="Q42" i="25"/>
  <c r="P43" i="25"/>
  <c r="Q43" i="25"/>
  <c r="P44" i="25"/>
  <c r="Q44" i="25"/>
  <c r="P45" i="25"/>
  <c r="Q45" i="25"/>
  <c r="P46" i="25"/>
  <c r="Q46" i="25"/>
  <c r="P47" i="25"/>
  <c r="Q47" i="25"/>
  <c r="P48" i="25"/>
  <c r="Q48" i="25"/>
  <c r="P49" i="25"/>
  <c r="Q49" i="25"/>
  <c r="P50" i="25"/>
  <c r="Q50" i="25"/>
  <c r="P51" i="25"/>
  <c r="Q51" i="25"/>
  <c r="P52" i="25"/>
  <c r="Q52" i="25"/>
  <c r="P53" i="25"/>
  <c r="Q53" i="25"/>
  <c r="P54" i="25"/>
  <c r="Q54" i="25"/>
  <c r="P55" i="25"/>
  <c r="Q55" i="25"/>
  <c r="P56" i="25"/>
  <c r="Q56" i="25"/>
  <c r="P57" i="25"/>
  <c r="Q57" i="25"/>
  <c r="P58" i="25"/>
  <c r="Q58" i="25"/>
  <c r="P59" i="25"/>
  <c r="Q59" i="25"/>
  <c r="P60" i="25"/>
  <c r="Q60" i="25"/>
  <c r="P61" i="25"/>
  <c r="Q61" i="25"/>
  <c r="P62" i="25"/>
  <c r="Q62" i="25"/>
  <c r="Q3" i="25"/>
  <c r="P3" i="25"/>
  <c r="E4" i="25"/>
  <c r="F4" i="25"/>
  <c r="E5" i="25"/>
  <c r="F5" i="25"/>
  <c r="E6" i="25"/>
  <c r="F6" i="25"/>
  <c r="E7" i="25"/>
  <c r="F7" i="25"/>
  <c r="E8" i="25"/>
  <c r="F8" i="25"/>
  <c r="E9" i="25"/>
  <c r="F9" i="25"/>
  <c r="E10" i="25"/>
  <c r="F10" i="25"/>
  <c r="E11" i="25"/>
  <c r="F11" i="25"/>
  <c r="E12" i="25"/>
  <c r="F12" i="25"/>
  <c r="E13" i="25"/>
  <c r="F13" i="25"/>
  <c r="E14" i="25"/>
  <c r="F14" i="25"/>
  <c r="E15" i="25"/>
  <c r="F15" i="25"/>
  <c r="E16" i="25"/>
  <c r="F16" i="25"/>
  <c r="E17" i="25"/>
  <c r="F17" i="25"/>
  <c r="E18" i="25"/>
  <c r="F18" i="25"/>
  <c r="E19" i="25"/>
  <c r="F19" i="25"/>
  <c r="E20" i="25"/>
  <c r="F20" i="25"/>
  <c r="E21" i="25"/>
  <c r="F21" i="25"/>
  <c r="E22" i="25"/>
  <c r="F22" i="25"/>
  <c r="E23" i="25"/>
  <c r="F23" i="25"/>
  <c r="E24" i="25"/>
  <c r="F24" i="25"/>
  <c r="E25" i="25"/>
  <c r="F25" i="25"/>
  <c r="E26" i="25"/>
  <c r="F26" i="25"/>
  <c r="E27" i="25"/>
  <c r="F27" i="25"/>
  <c r="E28" i="25"/>
  <c r="F28" i="25"/>
  <c r="E29" i="25"/>
  <c r="F29" i="25"/>
  <c r="E30" i="25"/>
  <c r="F30" i="25"/>
  <c r="E31" i="25"/>
  <c r="F31" i="25"/>
  <c r="E32" i="25"/>
  <c r="F32" i="25"/>
  <c r="E33" i="25"/>
  <c r="F33" i="25"/>
  <c r="E34" i="25"/>
  <c r="F34" i="25"/>
  <c r="E35" i="25"/>
  <c r="F35" i="25"/>
  <c r="E36" i="25"/>
  <c r="F36" i="25"/>
  <c r="E37" i="25"/>
  <c r="F37" i="25"/>
  <c r="E38" i="25"/>
  <c r="F38" i="25"/>
  <c r="E39" i="25"/>
  <c r="F39" i="25"/>
  <c r="E40" i="25"/>
  <c r="F40" i="25"/>
  <c r="E41" i="25"/>
  <c r="F41" i="25"/>
  <c r="E42" i="25"/>
  <c r="F42" i="25"/>
  <c r="E43" i="25"/>
  <c r="F43" i="25"/>
  <c r="E44" i="25"/>
  <c r="F44" i="25"/>
  <c r="E45" i="25"/>
  <c r="F45" i="25"/>
  <c r="E46" i="25"/>
  <c r="F46" i="25"/>
  <c r="E47" i="25"/>
  <c r="F47" i="25"/>
  <c r="E48" i="25"/>
  <c r="F48" i="25"/>
  <c r="E49" i="25"/>
  <c r="F49" i="25"/>
  <c r="E50" i="25"/>
  <c r="F50" i="25"/>
  <c r="E51" i="25"/>
  <c r="F51" i="25"/>
  <c r="E52" i="25"/>
  <c r="F52" i="25"/>
  <c r="E53" i="25"/>
  <c r="F53" i="25"/>
  <c r="E54" i="25"/>
  <c r="F54" i="25"/>
  <c r="E55" i="25"/>
  <c r="F55" i="25"/>
  <c r="E56" i="25"/>
  <c r="F56" i="25"/>
  <c r="E57" i="25"/>
  <c r="F57" i="25"/>
  <c r="E58" i="25"/>
  <c r="F58" i="25"/>
  <c r="E59" i="25"/>
  <c r="F59" i="25"/>
  <c r="E60" i="25"/>
  <c r="F60" i="25"/>
  <c r="E61" i="25"/>
  <c r="F61" i="25"/>
  <c r="E62" i="25"/>
  <c r="F62" i="25"/>
  <c r="F3" i="25"/>
  <c r="E3" i="25"/>
  <c r="R62" i="25"/>
  <c r="L12" i="30" l="1"/>
  <c r="L13" i="30" s="1"/>
  <c r="L9" i="30"/>
  <c r="K16" i="24"/>
  <c r="H19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  <comment ref="E2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</commentList>
</comments>
</file>

<file path=xl/sharedStrings.xml><?xml version="1.0" encoding="utf-8"?>
<sst xmlns="http://schemas.openxmlformats.org/spreadsheetml/2006/main" count="954" uniqueCount="201">
  <si>
    <t>学年</t>
    <rPh sb="0" eb="2">
      <t>ガクネン</t>
    </rPh>
    <phoneticPr fontId="4"/>
  </si>
  <si>
    <t>種目１</t>
    <rPh sb="0" eb="2">
      <t>シュモク</t>
    </rPh>
    <phoneticPr fontId="4"/>
  </si>
  <si>
    <t>種目２</t>
    <rPh sb="0" eb="2">
      <t>シュモク</t>
    </rPh>
    <phoneticPr fontId="4"/>
  </si>
  <si>
    <t>例</t>
    <rPh sb="0" eb="1">
      <t>レイ</t>
    </rPh>
    <phoneticPr fontId="4"/>
  </si>
  <si>
    <t>半角</t>
    <rPh sb="0" eb="2">
      <t>ハンカク</t>
    </rPh>
    <phoneticPr fontId="4"/>
  </si>
  <si>
    <t>全角</t>
    <rPh sb="0" eb="2">
      <t>ゼンカク</t>
    </rPh>
    <phoneticPr fontId="4"/>
  </si>
  <si>
    <t>競技会申込一覧及び出場認知書</t>
    <rPh sb="0" eb="3">
      <t>キョウギカイ</t>
    </rPh>
    <rPh sb="3" eb="5">
      <t>モウシコ</t>
    </rPh>
    <rPh sb="5" eb="7">
      <t>イチラン</t>
    </rPh>
    <rPh sb="7" eb="8">
      <t>オヨ</t>
    </rPh>
    <rPh sb="9" eb="11">
      <t>シュツジョウ</t>
    </rPh>
    <rPh sb="11" eb="13">
      <t>ニンチ</t>
    </rPh>
    <rPh sb="13" eb="14">
      <t>ショ</t>
    </rPh>
    <phoneticPr fontId="4"/>
  </si>
  <si>
    <t>大会名</t>
    <rPh sb="0" eb="3">
      <t>タイカイメイ</t>
    </rPh>
    <phoneticPr fontId="4"/>
  </si>
  <si>
    <t>所　　　属</t>
    <rPh sb="0" eb="1">
      <t>トコロ</t>
    </rPh>
    <rPh sb="4" eb="5">
      <t>ゾク</t>
    </rPh>
    <phoneticPr fontId="4"/>
  </si>
  <si>
    <t>住　　　所</t>
    <rPh sb="0" eb="1">
      <t>ジュウ</t>
    </rPh>
    <rPh sb="4" eb="5">
      <t>ショ</t>
    </rPh>
    <phoneticPr fontId="4"/>
  </si>
  <si>
    <t>記　録</t>
    <rPh sb="0" eb="1">
      <t>キ</t>
    </rPh>
    <rPh sb="2" eb="3">
      <t>ロク</t>
    </rPh>
    <phoneticPr fontId="4"/>
  </si>
  <si>
    <t>引率連絡先</t>
    <rPh sb="0" eb="2">
      <t>インソツ</t>
    </rPh>
    <rPh sb="2" eb="5">
      <t>レンラクサキ</t>
    </rPh>
    <phoneticPr fontId="4"/>
  </si>
  <si>
    <t>男　　子</t>
    <rPh sb="0" eb="1">
      <t>オトコ</t>
    </rPh>
    <rPh sb="3" eb="4">
      <t>コ</t>
    </rPh>
    <phoneticPr fontId="4"/>
  </si>
  <si>
    <t>引　率　者</t>
    <rPh sb="0" eb="1">
      <t>イン</t>
    </rPh>
    <rPh sb="2" eb="3">
      <t>リツ</t>
    </rPh>
    <rPh sb="4" eb="5">
      <t>シャ</t>
    </rPh>
    <phoneticPr fontId="4"/>
  </si>
  <si>
    <t>電　話</t>
    <rPh sb="0" eb="1">
      <t>デン</t>
    </rPh>
    <rPh sb="2" eb="3">
      <t>ハナシ</t>
    </rPh>
    <phoneticPr fontId="4"/>
  </si>
  <si>
    <t>〒　</t>
    <phoneticPr fontId="4"/>
  </si>
  <si>
    <t>所属名</t>
    <rPh sb="0" eb="2">
      <t>ショゾク</t>
    </rPh>
    <rPh sb="2" eb="3">
      <t>メイ</t>
    </rPh>
    <phoneticPr fontId="4"/>
  </si>
  <si>
    <t>5年100m</t>
    <rPh sb="1" eb="2">
      <t>ネン</t>
    </rPh>
    <phoneticPr fontId="4"/>
  </si>
  <si>
    <t>6年100m</t>
    <rPh sb="1" eb="2">
      <t>ネン</t>
    </rPh>
    <phoneticPr fontId="4"/>
  </si>
  <si>
    <t>愛媛陸上競技協会　様</t>
    <rPh sb="0" eb="2">
      <t>エヒメ</t>
    </rPh>
    <rPh sb="2" eb="6">
      <t>リク</t>
    </rPh>
    <rPh sb="6" eb="8">
      <t>キョウカイ</t>
    </rPh>
    <rPh sb="9" eb="10">
      <t>サマ</t>
    </rPh>
    <phoneticPr fontId="4"/>
  </si>
  <si>
    <t>メニューより</t>
    <phoneticPr fontId="4"/>
  </si>
  <si>
    <t>4年100m</t>
    <rPh sb="1" eb="2">
      <t>ネン</t>
    </rPh>
    <phoneticPr fontId="4"/>
  </si>
  <si>
    <t>6年走幅跳</t>
    <rPh sb="1" eb="2">
      <t>ネン</t>
    </rPh>
    <rPh sb="2" eb="3">
      <t>ハシ</t>
    </rPh>
    <rPh sb="3" eb="5">
      <t>ハバト</t>
    </rPh>
    <phoneticPr fontId="4"/>
  </si>
  <si>
    <t>0001356</t>
    <phoneticPr fontId="4"/>
  </si>
  <si>
    <t>　</t>
  </si>
  <si>
    <t>　</t>
    <phoneticPr fontId="4"/>
  </si>
  <si>
    <t>　</t>
    <phoneticPr fontId="4"/>
  </si>
  <si>
    <t>　　</t>
    <phoneticPr fontId="4"/>
  </si>
  <si>
    <t>4×100ｍ</t>
    <phoneticPr fontId="4"/>
  </si>
  <si>
    <t>記録</t>
    <rPh sb="0" eb="2">
      <t>キロク</t>
    </rPh>
    <phoneticPr fontId="4"/>
  </si>
  <si>
    <t>ナンバーカード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</si>
  <si>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</si>
  <si>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</si>
  <si>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松山</t>
    <rPh sb="0" eb="2">
      <t>マツヤマ</t>
    </rPh>
    <phoneticPr fontId="4"/>
  </si>
  <si>
    <t>次郎</t>
    <phoneticPr fontId="4"/>
  </si>
  <si>
    <t>(姓)フリガナ</t>
    <rPh sb="1" eb="2">
      <t>セイ</t>
    </rPh>
    <phoneticPr fontId="4"/>
  </si>
  <si>
    <t>(名)フリガナ</t>
    <rPh sb="1" eb="2">
      <t>ナ</t>
    </rPh>
    <phoneticPr fontId="4"/>
  </si>
  <si>
    <t>ﾏﾂﾔﾏ</t>
    <phoneticPr fontId="4"/>
  </si>
  <si>
    <t>ｼﾞﾛｳ</t>
    <phoneticPr fontId="4"/>
  </si>
  <si>
    <t>男子種目コード</t>
    <rPh sb="0" eb="2">
      <t>ダンシ</t>
    </rPh>
    <rPh sb="2" eb="4">
      <t>シュモク</t>
    </rPh>
    <phoneticPr fontId="4"/>
  </si>
  <si>
    <t>種目コード</t>
    <rPh sb="0" eb="2">
      <t>シュモク</t>
    </rPh>
    <phoneticPr fontId="4"/>
  </si>
  <si>
    <t>入力しない</t>
    <rPh sb="0" eb="2">
      <t>ニュウリョク</t>
    </rPh>
    <phoneticPr fontId="4"/>
  </si>
  <si>
    <t>自動入力</t>
    <rPh sb="0" eb="2">
      <t>ジドウ</t>
    </rPh>
    <rPh sb="2" eb="4">
      <t>ニュウリョク</t>
    </rPh>
    <phoneticPr fontId="4"/>
  </si>
  <si>
    <t>女　　子</t>
    <rPh sb="0" eb="1">
      <t>ジョ</t>
    </rPh>
    <rPh sb="3" eb="4">
      <t>コ</t>
    </rPh>
    <phoneticPr fontId="4"/>
  </si>
  <si>
    <t>男子選手データ　リンク　　※コピーして値貼付</t>
    <rPh sb="0" eb="2">
      <t>ダンシ</t>
    </rPh>
    <rPh sb="2" eb="4">
      <t>センシュ</t>
    </rPh>
    <rPh sb="19" eb="20">
      <t>アタイ</t>
    </rPh>
    <rPh sb="20" eb="22">
      <t>ハリツケ</t>
    </rPh>
    <phoneticPr fontId="36"/>
  </si>
  <si>
    <t>女子選手データ　リンク　　※コピーして値貼付</t>
    <rPh sb="0" eb="2">
      <t>ジョシ</t>
    </rPh>
    <rPh sb="2" eb="4">
      <t>センシュ</t>
    </rPh>
    <rPh sb="19" eb="20">
      <t>アタイ</t>
    </rPh>
    <rPh sb="20" eb="22">
      <t>ハリツケ</t>
    </rPh>
    <phoneticPr fontId="36"/>
  </si>
  <si>
    <t>MC</t>
  </si>
  <si>
    <t>ZK</t>
  </si>
  <si>
    <t>N1</t>
  </si>
  <si>
    <t>N2</t>
  </si>
  <si>
    <t>S1</t>
  </si>
  <si>
    <t>SX</t>
  </si>
  <si>
    <t>KC</t>
  </si>
  <si>
    <t>S2</t>
    <phoneticPr fontId="4"/>
  </si>
  <si>
    <t>NO</t>
    <phoneticPr fontId="4"/>
  </si>
  <si>
    <t>S2</t>
    <phoneticPr fontId="4"/>
  </si>
  <si>
    <t>チーム名(リストから選択)</t>
    <rPh sb="3" eb="4">
      <t>メイ</t>
    </rPh>
    <rPh sb="10" eb="12">
      <t>センタク</t>
    </rPh>
    <phoneticPr fontId="4"/>
  </si>
  <si>
    <r>
      <t>記録</t>
    </r>
    <r>
      <rPr>
        <b/>
        <sz val="8"/>
        <rFont val="HGS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</si>
  <si>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ﾖﾐｶﾞﾅ(自動入力)</t>
    <rPh sb="6" eb="8">
      <t>ジドウ</t>
    </rPh>
    <rPh sb="8" eb="10">
      <t>ニュウリョク</t>
    </rPh>
    <phoneticPr fontId="4"/>
  </si>
  <si>
    <t>Ａ</t>
    <phoneticPr fontId="4"/>
  </si>
  <si>
    <t>リレー一覧用　氏名</t>
    <rPh sb="3" eb="5">
      <t>イチラン</t>
    </rPh>
    <rPh sb="5" eb="6">
      <t>ヨウ</t>
    </rPh>
    <rPh sb="7" eb="9">
      <t>シメイ</t>
    </rPh>
    <phoneticPr fontId="4"/>
  </si>
  <si>
    <t>種目</t>
    <rPh sb="0" eb="2">
      <t>シュモク</t>
    </rPh>
    <phoneticPr fontId="4"/>
  </si>
  <si>
    <t>リレー</t>
    <phoneticPr fontId="4"/>
  </si>
  <si>
    <t>エントリー数</t>
    <rPh sb="5" eb="6">
      <t>スウ</t>
    </rPh>
    <phoneticPr fontId="4"/>
  </si>
  <si>
    <t>参加者数</t>
    <rPh sb="0" eb="3">
      <t>サンカシャ</t>
    </rPh>
    <rPh sb="3" eb="4">
      <t>スウ</t>
    </rPh>
    <phoneticPr fontId="4"/>
  </si>
  <si>
    <t>参加料合計</t>
    <rPh sb="0" eb="3">
      <t>サンカリョウ</t>
    </rPh>
    <rPh sb="3" eb="5">
      <t>ゴウケイ</t>
    </rPh>
    <phoneticPr fontId="4"/>
  </si>
  <si>
    <t>大会名</t>
    <rPh sb="0" eb="2">
      <t>タイカイ</t>
    </rPh>
    <rPh sb="2" eb="3">
      <t>メイ</t>
    </rPh>
    <phoneticPr fontId="4"/>
  </si>
  <si>
    <t>リレー数</t>
    <rPh sb="3" eb="4">
      <t>スウ</t>
    </rPh>
    <phoneticPr fontId="4"/>
  </si>
  <si>
    <t>プログラム</t>
    <phoneticPr fontId="4"/>
  </si>
  <si>
    <t>プログラム</t>
    <phoneticPr fontId="4"/>
  </si>
  <si>
    <t>1部300円</t>
    <rPh sb="1" eb="2">
      <t>ブ</t>
    </rPh>
    <rPh sb="5" eb="6">
      <t>エン</t>
    </rPh>
    <phoneticPr fontId="4"/>
  </si>
  <si>
    <t>部</t>
    <rPh sb="0" eb="1">
      <t>ブ</t>
    </rPh>
    <phoneticPr fontId="4"/>
  </si>
  <si>
    <t>人</t>
    <rPh sb="0" eb="1">
      <t>ニン</t>
    </rPh>
    <phoneticPr fontId="4"/>
  </si>
  <si>
    <t>チーム</t>
    <phoneticPr fontId="4"/>
  </si>
  <si>
    <t>1年100m</t>
    <rPh sb="1" eb="2">
      <t>ネン</t>
    </rPh>
    <phoneticPr fontId="4"/>
  </si>
  <si>
    <t>2年100m</t>
    <rPh sb="1" eb="2">
      <t>ネン</t>
    </rPh>
    <phoneticPr fontId="4"/>
  </si>
  <si>
    <t>3年100m</t>
    <rPh sb="1" eb="2">
      <t>ネン</t>
    </rPh>
    <phoneticPr fontId="4"/>
  </si>
  <si>
    <t>リレーメンバーシート</t>
    <phoneticPr fontId="36"/>
  </si>
  <si>
    <t>1人目</t>
    <rPh sb="1" eb="2">
      <t>リ</t>
    </rPh>
    <rPh sb="2" eb="3">
      <t>メ</t>
    </rPh>
    <phoneticPr fontId="36"/>
  </si>
  <si>
    <t>2人目</t>
    <rPh sb="1" eb="2">
      <t>リ</t>
    </rPh>
    <rPh sb="2" eb="3">
      <t>メ</t>
    </rPh>
    <phoneticPr fontId="36"/>
  </si>
  <si>
    <t>3人目</t>
    <rPh sb="1" eb="2">
      <t>リ</t>
    </rPh>
    <rPh sb="2" eb="3">
      <t>メ</t>
    </rPh>
    <phoneticPr fontId="36"/>
  </si>
  <si>
    <t>4人目</t>
    <rPh sb="1" eb="2">
      <t>リ</t>
    </rPh>
    <rPh sb="2" eb="3">
      <t>メ</t>
    </rPh>
    <phoneticPr fontId="36"/>
  </si>
  <si>
    <t>5人目</t>
    <rPh sb="1" eb="2">
      <t>リ</t>
    </rPh>
    <rPh sb="2" eb="3">
      <t>メ</t>
    </rPh>
    <phoneticPr fontId="36"/>
  </si>
  <si>
    <t>6人目</t>
    <rPh sb="1" eb="2">
      <t>リ</t>
    </rPh>
    <rPh sb="2" eb="3">
      <t>メ</t>
    </rPh>
    <phoneticPr fontId="36"/>
  </si>
  <si>
    <t>　　</t>
    <phoneticPr fontId="4"/>
  </si>
  <si>
    <t>　　</t>
    <phoneticPr fontId="4"/>
  </si>
  <si>
    <t>A</t>
    <phoneticPr fontId="4"/>
  </si>
  <si>
    <t>　　</t>
    <phoneticPr fontId="4"/>
  </si>
  <si>
    <t>B</t>
    <phoneticPr fontId="4"/>
  </si>
  <si>
    <t>　　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</si>
  <si>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</si>
  <si>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</si>
  <si>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</si>
  <si>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</si>
  <si>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</si>
  <si>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H</t>
    <phoneticPr fontId="4"/>
  </si>
  <si>
    <t>I</t>
    <phoneticPr fontId="4"/>
  </si>
  <si>
    <t>J</t>
    <phoneticPr fontId="4"/>
  </si>
  <si>
    <t>K</t>
    <phoneticPr fontId="4"/>
  </si>
  <si>
    <t>　　</t>
    <phoneticPr fontId="4"/>
  </si>
  <si>
    <t>L</t>
    <phoneticPr fontId="4"/>
  </si>
  <si>
    <t>M</t>
    <phoneticPr fontId="4"/>
  </si>
  <si>
    <t>N</t>
    <phoneticPr fontId="4"/>
  </si>
  <si>
    <t>O</t>
    <phoneticPr fontId="4"/>
  </si>
  <si>
    <t>女子　４～６年リレー</t>
    <rPh sb="0" eb="2">
      <t>ジョシ</t>
    </rPh>
    <rPh sb="6" eb="7">
      <t>ネン</t>
    </rPh>
    <phoneticPr fontId="4"/>
  </si>
  <si>
    <t>ﾖﾐｶﾞﾅ</t>
    <phoneticPr fontId="4"/>
  </si>
  <si>
    <r>
      <t>記録</t>
    </r>
    <r>
      <rPr>
        <b/>
        <sz val="8"/>
        <rFont val="HG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</si>
  <si>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女子4～6年4×100ｍR</t>
    <rPh sb="0" eb="2">
      <t>ジョシ</t>
    </rPh>
    <rPh sb="5" eb="6">
      <t>ネン</t>
    </rPh>
    <phoneticPr fontId="36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</si>
  <si>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</si>
  <si>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</si>
  <si>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</si>
  <si>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</si>
  <si>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</si>
  <si>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</si>
  <si>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</si>
  <si>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女子　１～３年リレー</t>
    <rPh sb="0" eb="2">
      <t>ジョシ</t>
    </rPh>
    <rPh sb="6" eb="7">
      <t>ネン</t>
    </rPh>
    <phoneticPr fontId="4"/>
  </si>
  <si>
    <t>H</t>
    <phoneticPr fontId="4"/>
  </si>
  <si>
    <t>女子1～3年4×100ｍR</t>
    <rPh sb="0" eb="2">
      <t>ジョシ</t>
    </rPh>
    <rPh sb="5" eb="6">
      <t>ネン</t>
    </rPh>
    <phoneticPr fontId="36"/>
  </si>
  <si>
    <t>I</t>
    <phoneticPr fontId="4"/>
  </si>
  <si>
    <t>J</t>
    <phoneticPr fontId="4"/>
  </si>
  <si>
    <t>K</t>
    <phoneticPr fontId="4"/>
  </si>
  <si>
    <t>00463</t>
  </si>
  <si>
    <t>00463</t>
    <phoneticPr fontId="4"/>
  </si>
  <si>
    <t>0001356</t>
  </si>
  <si>
    <t>複数</t>
    <rPh sb="0" eb="2">
      <t>フクスウ</t>
    </rPh>
    <phoneticPr fontId="4"/>
  </si>
  <si>
    <t>チーム名</t>
    <rPh sb="3" eb="4">
      <t>メイ</t>
    </rPh>
    <phoneticPr fontId="4"/>
  </si>
  <si>
    <t>チーム名＋複数</t>
    <rPh sb="3" eb="4">
      <t>メイ</t>
    </rPh>
    <rPh sb="5" eb="7">
      <t>フクスウ</t>
    </rPh>
    <phoneticPr fontId="4"/>
  </si>
  <si>
    <t>チーム仮名</t>
    <rPh sb="3" eb="5">
      <t>カナ</t>
    </rPh>
    <phoneticPr fontId="4"/>
  </si>
  <si>
    <t>チーム仮名＋複数</t>
    <rPh sb="3" eb="5">
      <t>カナ</t>
    </rPh>
    <rPh sb="6" eb="8">
      <t>フクスウ</t>
    </rPh>
    <phoneticPr fontId="4"/>
  </si>
  <si>
    <t>【正式名称】
全角15文字以内</t>
    <phoneticPr fontId="4"/>
  </si>
  <si>
    <t>【略称】
全角7文字
以内</t>
    <phoneticPr fontId="4"/>
  </si>
  <si>
    <t>ﾖﾐｶﾞﾅ</t>
    <phoneticPr fontId="4"/>
  </si>
  <si>
    <t>文字バイト数</t>
    <rPh sb="0" eb="2">
      <t>モジ</t>
    </rPh>
    <rPh sb="5" eb="6">
      <t>スウ</t>
    </rPh>
    <phoneticPr fontId="4"/>
  </si>
  <si>
    <t>1</t>
  </si>
  <si>
    <t>38</t>
  </si>
  <si>
    <t>2</t>
  </si>
  <si>
    <t>男子</t>
    <rPh sb="0" eb="2">
      <t>ダンシ</t>
    </rPh>
    <phoneticPr fontId="4"/>
  </si>
  <si>
    <t>女子</t>
    <rPh sb="0" eb="2">
      <t>ジョシ</t>
    </rPh>
    <phoneticPr fontId="4"/>
  </si>
  <si>
    <t>1人800円</t>
    <rPh sb="1" eb="2">
      <t>ニン</t>
    </rPh>
    <rPh sb="5" eb="6">
      <t>エン</t>
    </rPh>
    <phoneticPr fontId="4"/>
  </si>
  <si>
    <t>1ﾁｰﾑ1200円</t>
    <rPh sb="8" eb="9">
      <t>エン</t>
    </rPh>
    <phoneticPr fontId="4"/>
  </si>
  <si>
    <t>団体情報登録 及び 申込状況確認シート</t>
    <rPh sb="0" eb="2">
      <t>ダンタイ</t>
    </rPh>
    <rPh sb="2" eb="4">
      <t>ジョウホウ</t>
    </rPh>
    <rPh sb="4" eb="6">
      <t>トウロク</t>
    </rPh>
    <rPh sb="7" eb="8">
      <t>オヨ</t>
    </rPh>
    <rPh sb="10" eb="11">
      <t>モウ</t>
    </rPh>
    <rPh sb="11" eb="12">
      <t>コ</t>
    </rPh>
    <rPh sb="12" eb="14">
      <t>ジョウキョウ</t>
    </rPh>
    <rPh sb="14" eb="16">
      <t>カクニン</t>
    </rPh>
    <phoneticPr fontId="67"/>
  </si>
  <si>
    <r>
      <rPr>
        <sz val="12"/>
        <color theme="1"/>
        <rFont val="HG創英角ｺﾞｼｯｸUB"/>
        <family val="3"/>
        <charset val="128"/>
      </rPr>
      <t xml:space="preserve"> ※ </t>
    </r>
    <r>
      <rPr>
        <u/>
        <sz val="12"/>
        <color theme="1"/>
        <rFont val="HG創英角ｺﾞｼｯｸUB"/>
        <family val="3"/>
        <charset val="128"/>
      </rPr>
      <t>太枠で囲まれた緑色のセルには、必要事項を直接入力してください</t>
    </r>
    <r>
      <rPr>
        <sz val="12"/>
        <color theme="1"/>
        <rFont val="HG創英角ｺﾞｼｯｸUB"/>
        <family val="3"/>
        <charset val="128"/>
      </rPr>
      <t>。</t>
    </r>
    <rPh sb="3" eb="5">
      <t>フトワク</t>
    </rPh>
    <rPh sb="6" eb="7">
      <t>カコ</t>
    </rPh>
    <rPh sb="10" eb="12">
      <t>ミドリイロ</t>
    </rPh>
    <rPh sb="18" eb="20">
      <t>ヒツヨウ</t>
    </rPh>
    <rPh sb="20" eb="22">
      <t>ジコウ</t>
    </rPh>
    <rPh sb="23" eb="25">
      <t>チョクセツ</t>
    </rPh>
    <rPh sb="25" eb="27">
      <t>ニュウリョク</t>
    </rPh>
    <phoneticPr fontId="67"/>
  </si>
  <si>
    <t>大会名</t>
    <rPh sb="0" eb="3">
      <t>タイカイメイ</t>
    </rPh>
    <phoneticPr fontId="67"/>
  </si>
  <si>
    <t>入力日</t>
    <rPh sb="0" eb="3">
      <t>ニュウリョクビ</t>
    </rPh>
    <phoneticPr fontId="67"/>
  </si>
  <si>
    <t>種目参加数</t>
    <rPh sb="0" eb="5">
      <t>シュモクサンカスウ</t>
    </rPh>
    <phoneticPr fontId="67"/>
  </si>
  <si>
    <t>金額</t>
    <rPh sb="0" eb="2">
      <t>キンガク</t>
    </rPh>
    <phoneticPr fontId="67"/>
  </si>
  <si>
    <t>男　子</t>
    <rPh sb="0" eb="1">
      <t>オトコ</t>
    </rPh>
    <rPh sb="2" eb="3">
      <t>コ</t>
    </rPh>
    <phoneticPr fontId="67"/>
  </si>
  <si>
    <t>個人種目</t>
    <rPh sb="0" eb="4">
      <t>コジンシュモク</t>
    </rPh>
    <phoneticPr fontId="67"/>
  </si>
  <si>
    <t>円</t>
    <rPh sb="0" eb="1">
      <t>エン</t>
    </rPh>
    <phoneticPr fontId="67"/>
  </si>
  <si>
    <t>引率者</t>
    <rPh sb="0" eb="3">
      <t>インソツシャ</t>
    </rPh>
    <phoneticPr fontId="67"/>
  </si>
  <si>
    <t>氏　名</t>
    <rPh sb="0" eb="1">
      <t>シ</t>
    </rPh>
    <rPh sb="2" eb="3">
      <t>ナ</t>
    </rPh>
    <phoneticPr fontId="67"/>
  </si>
  <si>
    <t>リレー</t>
    <phoneticPr fontId="67"/>
  </si>
  <si>
    <t>チーム</t>
    <phoneticPr fontId="67"/>
  </si>
  <si>
    <t>電　話</t>
    <rPh sb="0" eb="1">
      <t>デン</t>
    </rPh>
    <rPh sb="2" eb="3">
      <t>ハナシ</t>
    </rPh>
    <phoneticPr fontId="67"/>
  </si>
  <si>
    <t>プログラム</t>
    <phoneticPr fontId="67"/>
  </si>
  <si>
    <t>部</t>
    <rPh sb="0" eb="1">
      <t>ブ</t>
    </rPh>
    <phoneticPr fontId="67"/>
  </si>
  <si>
    <t>メール</t>
    <phoneticPr fontId="67"/>
  </si>
  <si>
    <t>合計金額</t>
    <rPh sb="0" eb="4">
      <t>ゴウケイキンガク</t>
    </rPh>
    <phoneticPr fontId="67"/>
  </si>
  <si>
    <t>女　子</t>
    <rPh sb="0" eb="1">
      <t>オンナ</t>
    </rPh>
    <rPh sb="2" eb="3">
      <t>コ</t>
    </rPh>
    <phoneticPr fontId="67"/>
  </si>
  <si>
    <t>審判・運営協力者</t>
    <rPh sb="0" eb="2">
      <t>シンパン</t>
    </rPh>
    <rPh sb="3" eb="8">
      <t>ウンエイキョウリョクシャ</t>
    </rPh>
    <phoneticPr fontId="67"/>
  </si>
  <si>
    <t>参加料合計</t>
    <rPh sb="0" eb="3">
      <t>サンカリョウ</t>
    </rPh>
    <rPh sb="3" eb="5">
      <t>ゴウケイ</t>
    </rPh>
    <phoneticPr fontId="67"/>
  </si>
  <si>
    <t>【10名以上選手がエントリーする団体は必ず１名以上】</t>
    <rPh sb="3" eb="6">
      <t>メイイジョウ</t>
    </rPh>
    <rPh sb="6" eb="8">
      <t>センシュ</t>
    </rPh>
    <rPh sb="16" eb="18">
      <t>ダンタイ</t>
    </rPh>
    <rPh sb="19" eb="20">
      <t>カナラ</t>
    </rPh>
    <rPh sb="22" eb="23">
      <t>メイ</t>
    </rPh>
    <rPh sb="23" eb="25">
      <t>イジョウ</t>
    </rPh>
    <phoneticPr fontId="67"/>
  </si>
  <si>
    <t>①</t>
    <phoneticPr fontId="67"/>
  </si>
  <si>
    <t>審判資格</t>
    <rPh sb="0" eb="2">
      <t>シンパン</t>
    </rPh>
    <rPh sb="2" eb="4">
      <t>シカク</t>
    </rPh>
    <phoneticPr fontId="67"/>
  </si>
  <si>
    <t>連絡先</t>
    <rPh sb="0" eb="3">
      <t>レンラクサキ</t>
    </rPh>
    <phoneticPr fontId="67"/>
  </si>
  <si>
    <t>②</t>
    <phoneticPr fontId="67"/>
  </si>
  <si>
    <t>③</t>
    <phoneticPr fontId="67"/>
  </si>
  <si>
    <t>所属名</t>
    <rPh sb="0" eb="2">
      <t>ショゾク</t>
    </rPh>
    <rPh sb="2" eb="3">
      <t>メイ</t>
    </rPh>
    <phoneticPr fontId="67"/>
  </si>
  <si>
    <r>
      <rPr>
        <sz val="10"/>
        <color theme="1"/>
        <rFont val="ＭＳ 明朝"/>
        <family val="1"/>
        <charset val="128"/>
      </rPr>
      <t>【略称】</t>
    </r>
    <r>
      <rPr>
        <sz val="6"/>
        <color theme="1"/>
        <rFont val="ＭＳ 明朝"/>
        <family val="1"/>
        <charset val="128"/>
      </rPr>
      <t>全角7文字以内</t>
    </r>
    <phoneticPr fontId="4"/>
  </si>
  <si>
    <t>【正式名称】</t>
    <phoneticPr fontId="4"/>
  </si>
  <si>
    <t>可否
判定</t>
    <rPh sb="0" eb="2">
      <t>カヒ</t>
    </rPh>
    <rPh sb="3" eb="5">
      <t>ハンテイ</t>
    </rPh>
    <phoneticPr fontId="4"/>
  </si>
  <si>
    <t>↑ 入力内容は一覧表に反映されます｡</t>
    <rPh sb="2" eb="6">
      <t>ニュウリョクナイヨウ</t>
    </rPh>
    <rPh sb="7" eb="10">
      <t>イチランヒョウ</t>
    </rPh>
    <rPh sb="11" eb="13">
      <t>ハンエイ</t>
    </rPh>
    <phoneticPr fontId="4"/>
  </si>
  <si>
    <t>人</t>
    <rPh sb="0" eb="1">
      <t>ニン</t>
    </rPh>
    <phoneticPr fontId="67"/>
  </si>
  <si>
    <t>↓※ ⑵⑶の男女申込一覧表から自動転記されます</t>
    <rPh sb="6" eb="8">
      <t>ダンジョ</t>
    </rPh>
    <rPh sb="8" eb="10">
      <t>モウシコミ</t>
    </rPh>
    <rPh sb="10" eb="12">
      <t>イチラン</t>
    </rPh>
    <rPh sb="12" eb="13">
      <t>ヒョウ</t>
    </rPh>
    <rPh sb="15" eb="17">
      <t>ジドウ</t>
    </rPh>
    <rPh sb="17" eb="19">
      <t>テンキ</t>
    </rPh>
    <phoneticPr fontId="67"/>
  </si>
  <si>
    <t>00241</t>
    <phoneticPr fontId="4"/>
  </si>
  <si>
    <t>5・6年男女混合</t>
    <rPh sb="4" eb="6">
      <t>ダンジョ</t>
    </rPh>
    <rPh sb="6" eb="8">
      <t>コンゴウ</t>
    </rPh>
    <phoneticPr fontId="4"/>
  </si>
  <si>
    <t>00242</t>
    <phoneticPr fontId="4"/>
  </si>
  <si>
    <t>1～4年男女混合</t>
    <rPh sb="3" eb="4">
      <t>ネン</t>
    </rPh>
    <rPh sb="4" eb="6">
      <t>ダンジョ</t>
    </rPh>
    <rPh sb="6" eb="8">
      <t>コンゴウ</t>
    </rPh>
    <phoneticPr fontId="4"/>
  </si>
  <si>
    <t>00243</t>
    <phoneticPr fontId="4"/>
  </si>
  <si>
    <t>00244</t>
    <phoneticPr fontId="4"/>
  </si>
  <si>
    <t>00245</t>
    <phoneticPr fontId="4"/>
  </si>
  <si>
    <t>00246</t>
    <phoneticPr fontId="4"/>
  </si>
  <si>
    <t>コンバインドA</t>
    <phoneticPr fontId="4"/>
  </si>
  <si>
    <t>23048</t>
    <phoneticPr fontId="4"/>
  </si>
  <si>
    <t>コンバインドB</t>
    <phoneticPr fontId="4"/>
  </si>
  <si>
    <t>22048</t>
    <phoneticPr fontId="4"/>
  </si>
  <si>
    <t>2026愛媛県小学生陸上競技チャレンジ記録会　</t>
    <phoneticPr fontId="4"/>
  </si>
  <si>
    <t>５・６年男女混合リレー</t>
    <rPh sb="3" eb="4">
      <t>ネン</t>
    </rPh>
    <rPh sb="4" eb="6">
      <t>ダンジョ</t>
    </rPh>
    <rPh sb="6" eb="8">
      <t>コンゴウ</t>
    </rPh>
    <phoneticPr fontId="4"/>
  </si>
  <si>
    <t>１～４年男女混合リレー</t>
    <rPh sb="3" eb="4">
      <t>ネン</t>
    </rPh>
    <rPh sb="4" eb="6">
      <t>ダンジョ</t>
    </rPh>
    <rPh sb="6" eb="8">
      <t>コンゴウ</t>
    </rPh>
    <phoneticPr fontId="4"/>
  </si>
  <si>
    <t>※５・６年男女混合リレーは、できるだけ６名でのエントリーが望ましい。全国大会出場決定後のメンバー変更は認められない。</t>
    <phoneticPr fontId="4"/>
  </si>
  <si>
    <t>男子　1人目</t>
    <rPh sb="0" eb="2">
      <t>ダンシ</t>
    </rPh>
    <rPh sb="4" eb="5">
      <t>リ</t>
    </rPh>
    <rPh sb="5" eb="6">
      <t>メ</t>
    </rPh>
    <phoneticPr fontId="36"/>
  </si>
  <si>
    <t>男子　2人目</t>
    <rPh sb="0" eb="2">
      <t>ダンシ</t>
    </rPh>
    <rPh sb="4" eb="5">
      <t>リ</t>
    </rPh>
    <rPh sb="5" eb="6">
      <t>メ</t>
    </rPh>
    <phoneticPr fontId="36"/>
  </si>
  <si>
    <t>男子　3人目</t>
    <rPh sb="0" eb="2">
      <t>ダンシ</t>
    </rPh>
    <rPh sb="4" eb="5">
      <t>リ</t>
    </rPh>
    <rPh sb="5" eb="6">
      <t>メ</t>
    </rPh>
    <phoneticPr fontId="36"/>
  </si>
  <si>
    <t>女子　１人目</t>
    <rPh sb="0" eb="2">
      <t>ジョシ</t>
    </rPh>
    <rPh sb="4" eb="5">
      <t>リ</t>
    </rPh>
    <rPh sb="5" eb="6">
      <t>メ</t>
    </rPh>
    <phoneticPr fontId="36"/>
  </si>
  <si>
    <t>女子　２人目</t>
    <rPh sb="0" eb="2">
      <t>ジョシ</t>
    </rPh>
    <rPh sb="4" eb="5">
      <t>リ</t>
    </rPh>
    <rPh sb="5" eb="6">
      <t>メ</t>
    </rPh>
    <phoneticPr fontId="36"/>
  </si>
  <si>
    <t>女子　３人目</t>
    <rPh sb="0" eb="2">
      <t>ジョシ</t>
    </rPh>
    <rPh sb="4" eb="5">
      <t>リ</t>
    </rPh>
    <rPh sb="5" eb="6">
      <t>メ</t>
    </rPh>
    <phoneticPr fontId="36"/>
  </si>
  <si>
    <t>５・６年男女混合4×100ｍR</t>
    <phoneticPr fontId="36"/>
  </si>
  <si>
    <t>1～4年男女混合4×100ｍR</t>
    <rPh sb="3" eb="4">
      <t>ネン</t>
    </rPh>
    <rPh sb="4" eb="6">
      <t>ダンジョ</t>
    </rPh>
    <rPh sb="6" eb="8">
      <t>コンゴウ</t>
    </rPh>
    <phoneticPr fontId="36"/>
  </si>
  <si>
    <t>1人800円</t>
    <phoneticPr fontId="4"/>
  </si>
  <si>
    <t>日本陸連
登録</t>
    <rPh sb="0" eb="2">
      <t>ニホン</t>
    </rPh>
    <rPh sb="2" eb="4">
      <t>リクレン</t>
    </rPh>
    <rPh sb="5" eb="7">
      <t>トウロク</t>
    </rPh>
    <phoneticPr fontId="4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</si>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</sst>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\(aaa\)"/>
  </numFmts>
  <fonts count="81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S創英角ｺﾞｼｯｸUB"/>
      <family val="3"/>
      <charset val="128"/>
    </font>
    <font>
      <b/>
      <sz val="8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8"/>
      <name val="ＭＳ ゴシック"/>
      <family val="3"/>
      <charset val="128"/>
    </font>
    <font>
      <b/>
      <i/>
      <sz val="20"/>
      <name val="ＭＳ Ｐゴシック"/>
      <family val="3"/>
      <charset val="128"/>
    </font>
    <font>
      <sz val="2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name val="HG創英角ｺﾞｼｯｸUB"/>
      <family val="3"/>
      <charset val="128"/>
    </font>
    <font>
      <b/>
      <sz val="8"/>
      <name val="HG創英角ｺﾞｼｯｸUB"/>
      <family val="3"/>
      <charset val="128"/>
    </font>
    <font>
      <b/>
      <sz val="28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sz val="6"/>
      <name val="ＭＳ 明朝"/>
      <family val="2"/>
      <charset val="128"/>
    </font>
    <font>
      <u/>
      <sz val="12"/>
      <color theme="1"/>
      <name val="HG創英角ｺﾞｼｯｸUB"/>
      <family val="3"/>
      <charset val="128"/>
    </font>
    <font>
      <sz val="12"/>
      <color theme="1"/>
      <name val="HG創英角ｺﾞｼｯｸUB"/>
      <family val="3"/>
      <charset val="128"/>
    </font>
    <font>
      <b/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ゴシック"/>
      <family val="3"/>
      <charset val="128"/>
    </font>
    <font>
      <sz val="16"/>
      <color rgb="FFFF0000"/>
      <name val="HG創英角ｺﾞｼｯｸUB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gray125">
        <bgColor theme="0" tint="-0.34998626667073579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125">
        <bgColor theme="0" tint="-0.499984740745262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1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double">
        <color indexed="64"/>
      </left>
      <right style="dotted">
        <color indexed="64"/>
      </right>
      <top style="thin">
        <color indexed="64"/>
      </top>
      <bottom/>
      <diagonal style="hair">
        <color indexed="64"/>
      </diagonal>
    </border>
    <border diagonalUp="1"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double">
        <color indexed="64"/>
      </left>
      <right style="dotted">
        <color indexed="64"/>
      </right>
      <top/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5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65" fillId="0" borderId="0">
      <alignment vertical="center"/>
    </xf>
  </cellStyleXfs>
  <cellXfs count="450">
    <xf numFmtId="0" fontId="0" fillId="0" borderId="0" xfId="0"/>
    <xf numFmtId="0" fontId="43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9" fillId="0" borderId="12" xfId="0" applyFont="1" applyBorder="1" applyAlignment="1" applyProtection="1">
      <alignment horizontal="center" vertical="center" shrinkToFit="1"/>
      <protection locked="0"/>
    </xf>
    <xf numFmtId="49" fontId="43" fillId="0" borderId="0" xfId="0" applyNumberFormat="1" applyFont="1" applyAlignment="1" applyProtection="1">
      <alignment vertical="center"/>
      <protection locked="0"/>
    </xf>
    <xf numFmtId="0" fontId="43" fillId="0" borderId="13" xfId="0" applyFont="1" applyBorder="1" applyAlignment="1" applyProtection="1">
      <alignment horizontal="center" vertical="center" shrinkToFit="1"/>
      <protection locked="0"/>
    </xf>
    <xf numFmtId="0" fontId="43" fillId="0" borderId="14" xfId="0" applyFont="1" applyBorder="1" applyAlignment="1" applyProtection="1">
      <alignment horizontal="center" vertical="center" shrinkToFit="1"/>
      <protection locked="0"/>
    </xf>
    <xf numFmtId="0" fontId="43" fillId="0" borderId="15" xfId="0" applyFont="1" applyBorder="1" applyAlignment="1" applyProtection="1">
      <alignment horizontal="center" vertical="center" shrinkToFit="1"/>
      <protection locked="0"/>
    </xf>
    <xf numFmtId="0" fontId="49" fillId="0" borderId="16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11" fillId="25" borderId="25" xfId="0" applyFont="1" applyFill="1" applyBorder="1" applyAlignment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0" fontId="11" fillId="24" borderId="28" xfId="0" applyFont="1" applyFill="1" applyBorder="1" applyAlignment="1">
      <alignment horizontal="center" vertical="center" shrinkToFit="1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49" fontId="1" fillId="0" borderId="31" xfId="0" applyNumberFormat="1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0" fontId="11" fillId="24" borderId="35" xfId="0" applyFont="1" applyFill="1" applyBorder="1" applyAlignment="1">
      <alignment horizontal="center" vertical="center" shrinkToFit="1"/>
    </xf>
    <xf numFmtId="0" fontId="11" fillId="25" borderId="36" xfId="0" applyFon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3" fillId="0" borderId="23" xfId="0" applyFont="1" applyBorder="1" applyAlignment="1">
      <alignment horizontal="center" vertical="center" shrinkToFit="1"/>
    </xf>
    <xf numFmtId="0" fontId="49" fillId="25" borderId="36" xfId="0" applyFont="1" applyFill="1" applyBorder="1" applyAlignment="1">
      <alignment horizontal="center" vertical="center" shrinkToFit="1"/>
    </xf>
    <xf numFmtId="0" fontId="49" fillId="25" borderId="25" xfId="0" applyFont="1" applyFill="1" applyBorder="1" applyAlignment="1">
      <alignment horizontal="center" vertical="center" shrinkToFit="1"/>
    </xf>
    <xf numFmtId="0" fontId="43" fillId="0" borderId="36" xfId="0" applyFont="1" applyBorder="1" applyAlignment="1">
      <alignment horizontal="center" vertical="center" shrinkToFit="1"/>
    </xf>
    <xf numFmtId="0" fontId="46" fillId="0" borderId="21" xfId="0" applyFont="1" applyBorder="1" applyAlignment="1" applyProtection="1">
      <alignment horizontal="center" vertical="center" shrinkToFit="1"/>
      <protection locked="0"/>
    </xf>
    <xf numFmtId="49" fontId="43" fillId="0" borderId="27" xfId="0" applyNumberFormat="1" applyFont="1" applyBorder="1" applyAlignment="1" applyProtection="1">
      <alignment horizontal="center" vertical="center" shrinkToFit="1"/>
      <protection locked="0"/>
    </xf>
    <xf numFmtId="0" fontId="49" fillId="24" borderId="28" xfId="0" applyFont="1" applyFill="1" applyBorder="1" applyAlignment="1">
      <alignment horizontal="center" vertical="center" shrinkToFit="1"/>
    </xf>
    <xf numFmtId="49" fontId="43" fillId="0" borderId="31" xfId="0" applyNumberFormat="1" applyFont="1" applyBorder="1" applyAlignment="1" applyProtection="1">
      <alignment horizontal="center" vertical="center" shrinkToFit="1"/>
      <protection locked="0"/>
    </xf>
    <xf numFmtId="0" fontId="46" fillId="0" borderId="33" xfId="0" applyFont="1" applyBorder="1" applyAlignment="1" applyProtection="1">
      <alignment horizontal="center" vertical="center" shrinkToFit="1"/>
      <protection locked="0"/>
    </xf>
    <xf numFmtId="49" fontId="43" fillId="0" borderId="34" xfId="0" applyNumberFormat="1" applyFont="1" applyBorder="1" applyAlignment="1" applyProtection="1">
      <alignment horizontal="center" vertical="center" shrinkToFit="1"/>
      <protection locked="0"/>
    </xf>
    <xf numFmtId="0" fontId="49" fillId="24" borderId="35" xfId="0" applyFont="1" applyFill="1" applyBorder="1" applyAlignment="1">
      <alignment horizontal="center" vertical="center" shrinkToFit="1"/>
    </xf>
    <xf numFmtId="0" fontId="43" fillId="0" borderId="26" xfId="0" applyFont="1" applyBorder="1" applyAlignment="1" applyProtection="1">
      <alignment horizontal="center" vertical="center" shrinkToFit="1"/>
      <protection locked="0"/>
    </xf>
    <xf numFmtId="0" fontId="43" fillId="0" borderId="30" xfId="0" applyFont="1" applyBorder="1" applyAlignment="1" applyProtection="1">
      <alignment horizontal="center" vertical="center" shrinkToFit="1"/>
      <protection locked="0"/>
    </xf>
    <xf numFmtId="0" fontId="43" fillId="0" borderId="32" xfId="0" applyFont="1" applyBorder="1" applyAlignment="1" applyProtection="1">
      <alignment horizontal="center" vertical="center" shrinkToFit="1"/>
      <protection locked="0"/>
    </xf>
    <xf numFmtId="0" fontId="35" fillId="0" borderId="0" xfId="42" applyProtection="1">
      <alignment vertical="center"/>
      <protection locked="0"/>
    </xf>
    <xf numFmtId="49" fontId="35" fillId="0" borderId="0" xfId="42" applyNumberFormat="1" applyProtection="1">
      <alignment vertical="center"/>
      <protection locked="0"/>
    </xf>
    <xf numFmtId="49" fontId="43" fillId="0" borderId="0" xfId="0" applyNumberFormat="1" applyFont="1" applyAlignment="1" applyProtection="1">
      <alignment horizontal="right" vertical="center"/>
      <protection locked="0"/>
    </xf>
    <xf numFmtId="0" fontId="35" fillId="26" borderId="10" xfId="42" applyFill="1" applyBorder="1" applyProtection="1">
      <alignment vertical="center"/>
      <protection locked="0"/>
    </xf>
    <xf numFmtId="0" fontId="35" fillId="0" borderId="10" xfId="42" applyBorder="1" applyProtection="1">
      <alignment vertical="center"/>
      <protection locked="0"/>
    </xf>
    <xf numFmtId="49" fontId="35" fillId="0" borderId="10" xfId="42" applyNumberFormat="1" applyBorder="1" applyProtection="1">
      <alignment vertical="center"/>
      <protection locked="0"/>
    </xf>
    <xf numFmtId="0" fontId="35" fillId="27" borderId="10" xfId="42" applyFill="1" applyBorder="1" applyProtection="1">
      <alignment vertical="center"/>
      <protection locked="0"/>
    </xf>
    <xf numFmtId="0" fontId="37" fillId="26" borderId="10" xfId="0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shrinkToFit="1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43" fillId="0" borderId="3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1" fillId="25" borderId="50" xfId="0" applyFont="1" applyFill="1" applyBorder="1" applyAlignment="1">
      <alignment horizontal="center" vertical="center" wrapText="1"/>
    </xf>
    <xf numFmtId="0" fontId="11" fillId="25" borderId="21" xfId="0" applyFont="1" applyFill="1" applyBorder="1" applyAlignment="1">
      <alignment horizontal="center" vertical="center" shrinkToFit="1"/>
    </xf>
    <xf numFmtId="0" fontId="11" fillId="25" borderId="51" xfId="0" applyFont="1" applyFill="1" applyBorder="1" applyAlignment="1">
      <alignment horizontal="center" vertical="center" shrinkToFit="1"/>
    </xf>
    <xf numFmtId="0" fontId="11" fillId="25" borderId="52" xfId="0" applyFont="1" applyFill="1" applyBorder="1" applyAlignment="1">
      <alignment horizontal="center" vertical="center" shrinkToFit="1"/>
    </xf>
    <xf numFmtId="0" fontId="5" fillId="25" borderId="53" xfId="0" applyFont="1" applyFill="1" applyBorder="1" applyAlignment="1">
      <alignment horizontal="center" vertical="center" shrinkToFit="1"/>
    </xf>
    <xf numFmtId="0" fontId="11" fillId="25" borderId="12" xfId="0" applyFont="1" applyFill="1" applyBorder="1" applyAlignment="1">
      <alignment horizontal="center" vertical="center" shrinkToFit="1"/>
    </xf>
    <xf numFmtId="49" fontId="11" fillId="25" borderId="54" xfId="0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45" fillId="0" borderId="21" xfId="0" applyFont="1" applyBorder="1" applyAlignment="1">
      <alignment vertical="center"/>
    </xf>
    <xf numFmtId="0" fontId="43" fillId="0" borderId="10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43" fillId="0" borderId="10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43" fillId="0" borderId="40" xfId="0" applyFont="1" applyBorder="1" applyAlignment="1">
      <alignment horizontal="center" vertical="center" shrinkToFit="1"/>
    </xf>
    <xf numFmtId="0" fontId="43" fillId="0" borderId="39" xfId="0" applyFont="1" applyBorder="1" applyAlignment="1">
      <alignment vertical="center"/>
    </xf>
    <xf numFmtId="49" fontId="47" fillId="0" borderId="0" xfId="0" applyNumberFormat="1" applyFont="1" applyAlignment="1">
      <alignment vertical="center" shrinkToFit="1"/>
    </xf>
    <xf numFmtId="49" fontId="43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vertical="center"/>
    </xf>
    <xf numFmtId="0" fontId="43" fillId="0" borderId="21" xfId="0" applyFont="1" applyBorder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44" fillId="0" borderId="0" xfId="0" applyNumberFormat="1" applyFont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3" fillId="0" borderId="44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3" fillId="0" borderId="46" xfId="0" applyFont="1" applyBorder="1" applyAlignment="1">
      <alignment horizontal="center" vertical="center" shrinkToFit="1"/>
    </xf>
    <xf numFmtId="0" fontId="43" fillId="0" borderId="47" xfId="0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shrinkToFit="1"/>
    </xf>
    <xf numFmtId="0" fontId="49" fillId="25" borderId="21" xfId="0" applyFont="1" applyFill="1" applyBorder="1" applyAlignment="1">
      <alignment horizontal="center" vertical="center" shrinkToFit="1"/>
    </xf>
    <xf numFmtId="0" fontId="49" fillId="25" borderId="51" xfId="0" applyFont="1" applyFill="1" applyBorder="1" applyAlignment="1">
      <alignment horizontal="center" vertical="center" shrinkToFit="1"/>
    </xf>
    <xf numFmtId="0" fontId="49" fillId="25" borderId="52" xfId="0" applyFont="1" applyFill="1" applyBorder="1" applyAlignment="1">
      <alignment horizontal="center" vertical="center" shrinkToFit="1"/>
    </xf>
    <xf numFmtId="0" fontId="54" fillId="25" borderId="53" xfId="0" applyFont="1" applyFill="1" applyBorder="1" applyAlignment="1">
      <alignment horizontal="center" vertical="center" shrinkToFit="1"/>
    </xf>
    <xf numFmtId="0" fontId="49" fillId="25" borderId="12" xfId="0" applyFont="1" applyFill="1" applyBorder="1" applyAlignment="1">
      <alignment horizontal="center" vertical="center" shrinkToFit="1"/>
    </xf>
    <xf numFmtId="49" fontId="49" fillId="25" borderId="54" xfId="0" applyNumberFormat="1" applyFont="1" applyFill="1" applyBorder="1" applyAlignment="1">
      <alignment horizontal="center" vertical="center" shrinkToFit="1"/>
    </xf>
    <xf numFmtId="0" fontId="43" fillId="0" borderId="18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 wrapText="1"/>
    </xf>
    <xf numFmtId="0" fontId="49" fillId="25" borderId="50" xfId="0" applyFont="1" applyFill="1" applyBorder="1" applyAlignment="1">
      <alignment horizontal="center" vertical="center" wrapText="1"/>
    </xf>
    <xf numFmtId="0" fontId="49" fillId="25" borderId="61" xfId="0" applyFont="1" applyFill="1" applyBorder="1" applyAlignment="1">
      <alignment horizontal="center" vertical="center" shrinkToFit="1"/>
    </xf>
    <xf numFmtId="0" fontId="43" fillId="0" borderId="17" xfId="0" applyFont="1" applyBorder="1" applyAlignment="1" applyProtection="1">
      <alignment horizontal="center" vertical="center"/>
      <protection locked="0"/>
    </xf>
    <xf numFmtId="0" fontId="57" fillId="0" borderId="61" xfId="0" applyFont="1" applyBorder="1" applyAlignment="1" applyProtection="1">
      <alignment horizontal="center" vertical="center" shrinkToFit="1"/>
      <protection locked="0"/>
    </xf>
    <xf numFmtId="0" fontId="43" fillId="0" borderId="19" xfId="0" applyFont="1" applyBorder="1" applyAlignment="1" applyProtection="1">
      <alignment horizontal="center" vertical="center"/>
      <protection locked="0"/>
    </xf>
    <xf numFmtId="0" fontId="43" fillId="0" borderId="20" xfId="0" applyFont="1" applyBorder="1" applyAlignment="1" applyProtection="1">
      <alignment horizontal="center" vertical="center"/>
      <protection locked="0"/>
    </xf>
    <xf numFmtId="0" fontId="57" fillId="0" borderId="62" xfId="0" applyFont="1" applyBorder="1" applyAlignment="1" applyProtection="1">
      <alignment horizontal="center" vertical="center" shrinkToFit="1"/>
      <protection locked="0"/>
    </xf>
    <xf numFmtId="0" fontId="57" fillId="0" borderId="63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31" borderId="10" xfId="0" applyFill="1" applyBorder="1" applyAlignment="1">
      <alignment vertical="center"/>
    </xf>
    <xf numFmtId="0" fontId="39" fillId="31" borderId="10" xfId="0" applyFont="1" applyFill="1" applyBorder="1" applyAlignment="1">
      <alignment horizontal="center" vertical="center" shrinkToFit="1"/>
    </xf>
    <xf numFmtId="0" fontId="37" fillId="31" borderId="10" xfId="0" applyFont="1" applyFill="1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>
      <alignment vertical="center"/>
    </xf>
    <xf numFmtId="0" fontId="47" fillId="0" borderId="66" xfId="0" applyFont="1" applyBorder="1" applyAlignment="1">
      <alignment vertical="center"/>
    </xf>
    <xf numFmtId="0" fontId="11" fillId="24" borderId="41" xfId="0" applyFont="1" applyFill="1" applyBorder="1" applyAlignment="1" applyProtection="1">
      <alignment horizontal="center" vertical="center" shrinkToFit="1"/>
      <protection locked="0"/>
    </xf>
    <xf numFmtId="0" fontId="11" fillId="24" borderId="22" xfId="0" applyFont="1" applyFill="1" applyBorder="1" applyAlignment="1" applyProtection="1">
      <alignment horizontal="center" vertical="center" shrinkToFit="1"/>
      <protection locked="0"/>
    </xf>
    <xf numFmtId="0" fontId="11" fillId="24" borderId="2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11" fillId="25" borderId="29" xfId="0" applyFont="1" applyFill="1" applyBorder="1" applyAlignment="1">
      <alignment horizontal="center" vertical="center" wrapText="1" shrinkToFit="1"/>
    </xf>
    <xf numFmtId="0" fontId="11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5" borderId="29" xfId="0" applyFont="1" applyFill="1" applyBorder="1" applyAlignment="1">
      <alignment horizontal="center" vertical="center" wrapText="1" shrinkToFit="1"/>
    </xf>
    <xf numFmtId="0" fontId="49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4" borderId="22" xfId="0" applyFont="1" applyFill="1" applyBorder="1" applyAlignment="1" applyProtection="1">
      <alignment horizontal="center" vertical="center" wrapText="1" shrinkToFit="1"/>
      <protection locked="0"/>
    </xf>
    <xf numFmtId="0" fontId="49" fillId="24" borderId="21" xfId="0" applyFont="1" applyFill="1" applyBorder="1" applyAlignment="1" applyProtection="1">
      <alignment horizontal="center" vertical="center" wrapText="1" shrinkToFit="1"/>
      <protection locked="0"/>
    </xf>
    <xf numFmtId="0" fontId="59" fillId="0" borderId="68" xfId="0" applyFont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44" fillId="0" borderId="69" xfId="0" applyFont="1" applyBorder="1" applyAlignment="1">
      <alignment horizontal="center" vertical="center"/>
    </xf>
    <xf numFmtId="0" fontId="61" fillId="32" borderId="10" xfId="0" applyFont="1" applyFill="1" applyBorder="1" applyAlignment="1">
      <alignment horizontal="center" vertical="center" shrinkToFit="1"/>
    </xf>
    <xf numFmtId="0" fontId="0" fillId="32" borderId="10" xfId="0" applyFill="1" applyBorder="1" applyAlignment="1">
      <alignment vertical="center"/>
    </xf>
    <xf numFmtId="0" fontId="59" fillId="0" borderId="67" xfId="0" applyFont="1" applyBorder="1" applyAlignment="1">
      <alignment horizontal="center" vertical="center"/>
    </xf>
    <xf numFmtId="0" fontId="59" fillId="0" borderId="67" xfId="0" applyFont="1" applyBorder="1" applyAlignment="1">
      <alignment horizontal="center" vertical="center" wrapText="1"/>
    </xf>
    <xf numFmtId="0" fontId="59" fillId="28" borderId="67" xfId="0" applyFont="1" applyFill="1" applyBorder="1" applyAlignment="1" applyProtection="1">
      <alignment horizontal="center" vertical="center"/>
      <protection locked="0"/>
    </xf>
    <xf numFmtId="0" fontId="44" fillId="28" borderId="67" xfId="0" applyFont="1" applyFill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vertical="center"/>
      <protection locked="0"/>
    </xf>
    <xf numFmtId="0" fontId="0" fillId="33" borderId="48" xfId="0" applyFill="1" applyBorder="1" applyAlignment="1">
      <alignment horizontal="center" vertical="center" shrinkToFit="1"/>
    </xf>
    <xf numFmtId="0" fontId="0" fillId="33" borderId="45" xfId="0" applyFill="1" applyBorder="1" applyAlignment="1">
      <alignment horizontal="center" vertical="center" shrinkToFit="1"/>
    </xf>
    <xf numFmtId="0" fontId="0" fillId="33" borderId="24" xfId="0" applyFill="1" applyBorder="1" applyAlignment="1">
      <alignment horizontal="center" vertical="center" shrinkToFit="1"/>
    </xf>
    <xf numFmtId="0" fontId="11" fillId="34" borderId="72" xfId="0" applyFont="1" applyFill="1" applyBorder="1" applyAlignment="1">
      <alignment horizontal="center" vertical="center" shrinkToFit="1"/>
    </xf>
    <xf numFmtId="49" fontId="11" fillId="34" borderId="53" xfId="0" applyNumberFormat="1" applyFont="1" applyFill="1" applyBorder="1" applyAlignment="1">
      <alignment horizontal="center" vertical="center" shrinkToFit="1"/>
    </xf>
    <xf numFmtId="0" fontId="11" fillId="34" borderId="73" xfId="0" applyFont="1" applyFill="1" applyBorder="1" applyAlignment="1">
      <alignment horizontal="center" vertical="center" shrinkToFit="1"/>
    </xf>
    <xf numFmtId="0" fontId="11" fillId="33" borderId="74" xfId="0" applyFont="1" applyFill="1" applyBorder="1" applyAlignment="1" applyProtection="1">
      <alignment horizontal="center" vertical="center" shrinkToFit="1"/>
      <protection locked="0"/>
    </xf>
    <xf numFmtId="49" fontId="0" fillId="33" borderId="75" xfId="0" applyNumberFormat="1" applyFill="1" applyBorder="1" applyAlignment="1" applyProtection="1">
      <alignment horizontal="center" vertical="center" shrinkToFit="1"/>
      <protection locked="0"/>
    </xf>
    <xf numFmtId="0" fontId="11" fillId="33" borderId="76" xfId="0" applyFont="1" applyFill="1" applyBorder="1" applyAlignment="1">
      <alignment horizontal="center" vertical="center" shrinkToFit="1"/>
    </xf>
    <xf numFmtId="49" fontId="11" fillId="33" borderId="77" xfId="0" applyNumberFormat="1" applyFont="1" applyFill="1" applyBorder="1" applyAlignment="1" applyProtection="1">
      <alignment horizontal="center" vertical="center" shrinkToFit="1"/>
      <protection locked="0"/>
    </xf>
    <xf numFmtId="0" fontId="11" fillId="33" borderId="78" xfId="0" applyFont="1" applyFill="1" applyBorder="1" applyAlignment="1" applyProtection="1">
      <alignment horizontal="center" vertical="center" shrinkToFit="1"/>
      <protection locked="0"/>
    </xf>
    <xf numFmtId="0" fontId="11" fillId="33" borderId="79" xfId="0" applyFont="1" applyFill="1" applyBorder="1" applyAlignment="1" applyProtection="1">
      <alignment horizontal="center" vertical="center" shrinkToFit="1"/>
      <protection locked="0"/>
    </xf>
    <xf numFmtId="49" fontId="11" fillId="33" borderId="80" xfId="0" applyNumberFormat="1" applyFont="1" applyFill="1" applyBorder="1" applyAlignment="1" applyProtection="1">
      <alignment horizontal="center" vertical="center" shrinkToFit="1"/>
      <protection locked="0"/>
    </xf>
    <xf numFmtId="0" fontId="11" fillId="33" borderId="81" xfId="0" applyFont="1" applyFill="1" applyBorder="1" applyAlignment="1" applyProtection="1">
      <alignment horizontal="center" vertical="center" shrinkToFit="1"/>
      <protection locked="0"/>
    </xf>
    <xf numFmtId="0" fontId="11" fillId="33" borderId="82" xfId="0" applyFont="1" applyFill="1" applyBorder="1" applyAlignment="1">
      <alignment horizontal="center" vertical="center" shrinkToFit="1"/>
    </xf>
    <xf numFmtId="0" fontId="43" fillId="33" borderId="48" xfId="0" applyFont="1" applyFill="1" applyBorder="1" applyAlignment="1">
      <alignment horizontal="center" vertical="center" shrinkToFit="1"/>
    </xf>
    <xf numFmtId="0" fontId="43" fillId="33" borderId="45" xfId="0" applyFont="1" applyFill="1" applyBorder="1" applyAlignment="1">
      <alignment horizontal="center" vertical="center" shrinkToFit="1"/>
    </xf>
    <xf numFmtId="0" fontId="43" fillId="33" borderId="24" xfId="0" applyFont="1" applyFill="1" applyBorder="1" applyAlignment="1">
      <alignment horizontal="center" vertical="center" shrinkToFit="1"/>
    </xf>
    <xf numFmtId="0" fontId="49" fillId="34" borderId="72" xfId="0" applyFont="1" applyFill="1" applyBorder="1" applyAlignment="1">
      <alignment horizontal="center" vertical="center" shrinkToFit="1"/>
    </xf>
    <xf numFmtId="49" fontId="49" fillId="34" borderId="53" xfId="0" applyNumberFormat="1" applyFont="1" applyFill="1" applyBorder="1" applyAlignment="1">
      <alignment horizontal="center" vertical="center" shrinkToFit="1"/>
    </xf>
    <xf numFmtId="0" fontId="49" fillId="34" borderId="73" xfId="0" applyFont="1" applyFill="1" applyBorder="1" applyAlignment="1">
      <alignment horizontal="center" vertical="center" shrinkToFit="1"/>
    </xf>
    <xf numFmtId="0" fontId="49" fillId="33" borderId="74" xfId="0" applyFont="1" applyFill="1" applyBorder="1" applyAlignment="1" applyProtection="1">
      <alignment horizontal="center" vertical="center" shrinkToFit="1"/>
      <protection locked="0"/>
    </xf>
    <xf numFmtId="49" fontId="43" fillId="33" borderId="75" xfId="0" applyNumberFormat="1" applyFont="1" applyFill="1" applyBorder="1" applyAlignment="1" applyProtection="1">
      <alignment horizontal="center" vertical="center" shrinkToFit="1"/>
      <protection locked="0"/>
    </xf>
    <xf numFmtId="0" fontId="49" fillId="33" borderId="76" xfId="0" applyFont="1" applyFill="1" applyBorder="1" applyAlignment="1">
      <alignment horizontal="center" vertical="center" shrinkToFit="1"/>
    </xf>
    <xf numFmtId="49" fontId="49" fillId="33" borderId="77" xfId="0" applyNumberFormat="1" applyFont="1" applyFill="1" applyBorder="1" applyAlignment="1" applyProtection="1">
      <alignment horizontal="center" vertical="center" shrinkToFit="1"/>
      <protection locked="0"/>
    </xf>
    <xf numFmtId="0" fontId="49" fillId="33" borderId="78" xfId="0" applyFont="1" applyFill="1" applyBorder="1" applyAlignment="1" applyProtection="1">
      <alignment horizontal="center" vertical="center" shrinkToFit="1"/>
      <protection locked="0"/>
    </xf>
    <xf numFmtId="0" fontId="49" fillId="33" borderId="79" xfId="0" applyFont="1" applyFill="1" applyBorder="1" applyAlignment="1" applyProtection="1">
      <alignment horizontal="center" vertical="center" shrinkToFit="1"/>
      <protection locked="0"/>
    </xf>
    <xf numFmtId="49" fontId="49" fillId="33" borderId="80" xfId="0" applyNumberFormat="1" applyFont="1" applyFill="1" applyBorder="1" applyAlignment="1" applyProtection="1">
      <alignment horizontal="center" vertical="center" shrinkToFit="1"/>
      <protection locked="0"/>
    </xf>
    <xf numFmtId="0" fontId="49" fillId="33" borderId="81" xfId="0" applyFont="1" applyFill="1" applyBorder="1" applyAlignment="1" applyProtection="1">
      <alignment horizontal="center" vertical="center" shrinkToFit="1"/>
      <protection locked="0"/>
    </xf>
    <xf numFmtId="0" fontId="49" fillId="33" borderId="82" xfId="0" applyFont="1" applyFill="1" applyBorder="1" applyAlignment="1">
      <alignment horizontal="center" vertical="center" shrinkToFit="1"/>
    </xf>
    <xf numFmtId="0" fontId="44" fillId="0" borderId="84" xfId="0" applyFont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/>
    </xf>
    <xf numFmtId="0" fontId="45" fillId="0" borderId="86" xfId="0" applyFont="1" applyBorder="1" applyAlignment="1">
      <alignment horizontal="center" vertical="center"/>
    </xf>
    <xf numFmtId="0" fontId="65" fillId="35" borderId="0" xfId="44" applyFill="1">
      <alignment vertical="center"/>
    </xf>
    <xf numFmtId="0" fontId="65" fillId="0" borderId="0" xfId="44">
      <alignment vertical="center"/>
    </xf>
    <xf numFmtId="0" fontId="70" fillId="36" borderId="40" xfId="44" applyFont="1" applyFill="1" applyBorder="1" applyAlignment="1">
      <alignment horizontal="center" vertical="center" shrinkToFit="1"/>
    </xf>
    <xf numFmtId="0" fontId="71" fillId="35" borderId="0" xfId="44" applyFont="1" applyFill="1" applyAlignment="1">
      <alignment horizontal="center" vertical="center"/>
    </xf>
    <xf numFmtId="0" fontId="65" fillId="36" borderId="55" xfId="44" applyFill="1" applyBorder="1" applyAlignment="1">
      <alignment horizontal="center" vertical="center"/>
    </xf>
    <xf numFmtId="0" fontId="65" fillId="35" borderId="0" xfId="44" applyFill="1" applyAlignment="1">
      <alignment horizontal="center" vertical="center" shrinkToFit="1"/>
    </xf>
    <xf numFmtId="49" fontId="65" fillId="35" borderId="91" xfId="44" applyNumberFormat="1" applyFill="1" applyBorder="1" applyAlignment="1">
      <alignment horizontal="left" vertical="center" shrinkToFit="1"/>
    </xf>
    <xf numFmtId="49" fontId="65" fillId="35" borderId="95" xfId="44" applyNumberFormat="1" applyFill="1" applyBorder="1" applyAlignment="1">
      <alignment horizontal="left" vertical="center" shrinkToFit="1"/>
    </xf>
    <xf numFmtId="0" fontId="65" fillId="28" borderId="0" xfId="44" applyFill="1">
      <alignment vertical="center"/>
    </xf>
    <xf numFmtId="0" fontId="74" fillId="35" borderId="0" xfId="44" applyFont="1" applyFill="1">
      <alignment vertical="center"/>
    </xf>
    <xf numFmtId="0" fontId="71" fillId="35" borderId="0" xfId="44" applyFont="1" applyFill="1">
      <alignment vertical="center"/>
    </xf>
    <xf numFmtId="0" fontId="65" fillId="39" borderId="98" xfId="44" applyFill="1" applyBorder="1" applyAlignment="1" applyProtection="1">
      <alignment horizontal="left" vertical="center"/>
      <protection locked="0"/>
    </xf>
    <xf numFmtId="0" fontId="65" fillId="39" borderId="41" xfId="44" applyFill="1" applyBorder="1" applyAlignment="1" applyProtection="1">
      <alignment horizontal="left" vertical="center"/>
      <protection locked="0"/>
    </xf>
    <xf numFmtId="0" fontId="65" fillId="39" borderId="92" xfId="44" applyFill="1" applyBorder="1" applyAlignment="1">
      <alignment horizontal="right" vertical="center"/>
    </xf>
    <xf numFmtId="0" fontId="74" fillId="35" borderId="0" xfId="44" applyFont="1" applyFill="1" applyAlignment="1">
      <alignment horizontal="center" vertical="center"/>
    </xf>
    <xf numFmtId="0" fontId="65" fillId="0" borderId="0" xfId="44" applyAlignment="1">
      <alignment vertical="center" shrinkToFit="1"/>
    </xf>
    <xf numFmtId="0" fontId="78" fillId="36" borderId="55" xfId="44" applyFon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26" borderId="36" xfId="0" applyFill="1" applyBorder="1" applyAlignment="1">
      <alignment horizontal="center" vertical="center" wrapText="1"/>
    </xf>
    <xf numFmtId="0" fontId="0" fillId="28" borderId="36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5" fillId="35" borderId="56" xfId="44" applyFill="1" applyBorder="1" applyAlignment="1">
      <alignment horizontal="center" vertical="center" shrinkToFit="1"/>
    </xf>
    <xf numFmtId="0" fontId="79" fillId="32" borderId="107" xfId="0" applyFont="1" applyFill="1" applyBorder="1" applyAlignment="1">
      <alignment horizontal="center" vertical="center" wrapText="1"/>
    </xf>
    <xf numFmtId="0" fontId="63" fillId="0" borderId="107" xfId="0" applyFont="1" applyBorder="1" applyAlignment="1">
      <alignment horizontal="center" vertical="center" shrinkToFit="1"/>
    </xf>
    <xf numFmtId="0" fontId="65" fillId="35" borderId="41" xfId="44" applyFill="1" applyBorder="1" applyAlignment="1">
      <alignment horizontal="center" vertical="center" shrinkToFit="1"/>
    </xf>
    <xf numFmtId="0" fontId="65" fillId="35" borderId="42" xfId="44" applyFill="1" applyBorder="1" applyAlignment="1">
      <alignment horizontal="center" vertical="center" shrinkToFit="1"/>
    </xf>
    <xf numFmtId="0" fontId="65" fillId="35" borderId="58" xfId="44" applyFill="1" applyBorder="1" applyAlignment="1">
      <alignment horizontal="center" vertical="center" shrinkToFit="1"/>
    </xf>
    <xf numFmtId="49" fontId="65" fillId="35" borderId="113" xfId="44" applyNumberFormat="1" applyFill="1" applyBorder="1" applyAlignment="1">
      <alignment horizontal="left" vertical="center" shrinkToFit="1"/>
    </xf>
    <xf numFmtId="49" fontId="72" fillId="39" borderId="109" xfId="44" applyNumberFormat="1" applyFont="1" applyFill="1" applyBorder="1" applyAlignment="1">
      <alignment horizontal="left" vertical="center" shrinkToFit="1"/>
    </xf>
    <xf numFmtId="0" fontId="65" fillId="35" borderId="87" xfId="44" applyFill="1" applyBorder="1" applyAlignment="1">
      <alignment horizontal="center" vertical="center" shrinkToFit="1"/>
    </xf>
    <xf numFmtId="49" fontId="72" fillId="28" borderId="110" xfId="44" applyNumberFormat="1" applyFont="1" applyFill="1" applyBorder="1" applyAlignment="1">
      <alignment horizontal="left" vertical="center" shrinkToFit="1"/>
    </xf>
    <xf numFmtId="0" fontId="65" fillId="28" borderId="119" xfId="44" applyFill="1" applyBorder="1" applyAlignment="1">
      <alignment horizontal="center" vertical="center" shrinkToFit="1"/>
    </xf>
    <xf numFmtId="0" fontId="65" fillId="28" borderId="119" xfId="44" applyFill="1" applyBorder="1" applyAlignment="1">
      <alignment horizontal="right" vertical="center" shrinkToFit="1"/>
    </xf>
    <xf numFmtId="0" fontId="65" fillId="39" borderId="55" xfId="44" applyFill="1" applyBorder="1" applyAlignment="1">
      <alignment horizontal="right" vertical="center"/>
    </xf>
    <xf numFmtId="0" fontId="65" fillId="39" borderId="42" xfId="44" applyFill="1" applyBorder="1" applyAlignment="1" applyProtection="1">
      <alignment horizontal="left" vertical="center"/>
      <protection locked="0"/>
    </xf>
    <xf numFmtId="0" fontId="65" fillId="39" borderId="123" xfId="44" applyFill="1" applyBorder="1" applyAlignment="1" applyProtection="1">
      <alignment horizontal="left" vertical="center"/>
      <protection locked="0"/>
    </xf>
    <xf numFmtId="0" fontId="65" fillId="39" borderId="124" xfId="44" applyFill="1" applyBorder="1" applyAlignment="1" applyProtection="1">
      <alignment horizontal="left" vertical="center"/>
      <protection locked="0"/>
    </xf>
    <xf numFmtId="0" fontId="65" fillId="39" borderId="125" xfId="44" applyFill="1" applyBorder="1" applyAlignment="1" applyProtection="1">
      <alignment horizontal="left" vertical="center"/>
      <protection locked="0"/>
    </xf>
    <xf numFmtId="0" fontId="72" fillId="0" borderId="105" xfId="44" applyFont="1" applyBorder="1" applyAlignment="1" applyProtection="1">
      <alignment horizontal="center" vertical="center" shrinkToFit="1"/>
      <protection locked="0"/>
    </xf>
    <xf numFmtId="176" fontId="72" fillId="0" borderId="104" xfId="44" applyNumberFormat="1" applyFont="1" applyBorder="1" applyAlignment="1" applyProtection="1">
      <alignment horizontal="center" vertical="center" shrinkToFit="1"/>
      <protection locked="0"/>
    </xf>
    <xf numFmtId="0" fontId="73" fillId="0" borderId="105" xfId="44" applyFont="1" applyBorder="1" applyAlignment="1" applyProtection="1">
      <alignment horizontal="center" vertical="center" shrinkToFit="1"/>
      <protection locked="0"/>
    </xf>
    <xf numFmtId="49" fontId="73" fillId="0" borderId="105" xfId="44" applyNumberFormat="1" applyFont="1" applyBorder="1" applyAlignment="1" applyProtection="1">
      <alignment horizontal="center" vertical="center" shrinkToFit="1"/>
      <protection locked="0"/>
    </xf>
    <xf numFmtId="0" fontId="73" fillId="0" borderId="106" xfId="44" applyFont="1" applyBorder="1" applyAlignment="1" applyProtection="1">
      <alignment horizontal="center" vertical="center" shrinkToFit="1"/>
      <protection locked="0"/>
    </xf>
    <xf numFmtId="0" fontId="37" fillId="27" borderId="10" xfId="0" applyFont="1" applyFill="1" applyBorder="1" applyAlignment="1">
      <alignment horizontal="center" vertical="center" shrinkToFit="1"/>
    </xf>
    <xf numFmtId="0" fontId="39" fillId="40" borderId="10" xfId="0" applyFont="1" applyFill="1" applyBorder="1" applyAlignment="1">
      <alignment horizontal="center" vertical="center" shrinkToFit="1"/>
    </xf>
    <xf numFmtId="0" fontId="37" fillId="40" borderId="10" xfId="0" applyFont="1" applyFill="1" applyBorder="1" applyAlignment="1">
      <alignment horizontal="center" vertical="center" shrinkToFit="1"/>
    </xf>
    <xf numFmtId="0" fontId="0" fillId="40" borderId="10" xfId="0" applyFill="1" applyBorder="1" applyAlignment="1">
      <alignment vertical="center"/>
    </xf>
    <xf numFmtId="0" fontId="39" fillId="28" borderId="10" xfId="0" applyFont="1" applyFill="1" applyBorder="1" applyAlignment="1">
      <alignment horizontal="center" vertical="center" shrinkToFit="1"/>
    </xf>
    <xf numFmtId="0" fontId="37" fillId="28" borderId="10" xfId="0" applyFont="1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/>
    </xf>
    <xf numFmtId="0" fontId="0" fillId="40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horizontal="center" vertical="center" shrinkToFit="1"/>
    </xf>
    <xf numFmtId="0" fontId="47" fillId="0" borderId="0" xfId="0" applyFont="1" applyAlignment="1">
      <alignment vertical="center" shrinkToFit="1"/>
    </xf>
    <xf numFmtId="0" fontId="47" fillId="0" borderId="83" xfId="0" applyFont="1" applyBorder="1" applyAlignment="1">
      <alignment vertical="center" shrinkToFit="1"/>
    </xf>
    <xf numFmtId="0" fontId="47" fillId="0" borderId="55" xfId="0" applyFont="1" applyBorder="1" applyAlignment="1">
      <alignment horizontal="center" vertical="center" shrinkToFit="1"/>
    </xf>
    <xf numFmtId="0" fontId="58" fillId="0" borderId="0" xfId="0" applyFont="1" applyAlignment="1">
      <alignment vertical="center" shrinkToFit="1"/>
    </xf>
    <xf numFmtId="0" fontId="58" fillId="0" borderId="55" xfId="0" applyFont="1" applyBorder="1" applyAlignment="1">
      <alignment vertical="center" shrinkToFit="1"/>
    </xf>
    <xf numFmtId="0" fontId="58" fillId="0" borderId="55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11" fillId="25" borderId="126" xfId="0" applyFont="1" applyFill="1" applyBorder="1" applyAlignment="1">
      <alignment horizontal="center" vertical="center" shrinkToFit="1"/>
    </xf>
    <xf numFmtId="0" fontId="40" fillId="0" borderId="126" xfId="0" applyFont="1" applyBorder="1" applyAlignment="1" applyProtection="1">
      <alignment horizontal="center" vertical="center" shrinkToFit="1"/>
      <protection locked="0"/>
    </xf>
    <xf numFmtId="0" fontId="40" fillId="0" borderId="127" xfId="0" applyFont="1" applyBorder="1" applyAlignment="1" applyProtection="1">
      <alignment horizontal="center" vertical="center" shrinkToFit="1"/>
      <protection locked="0"/>
    </xf>
    <xf numFmtId="0" fontId="40" fillId="0" borderId="128" xfId="0" applyFont="1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28" borderId="67" xfId="0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0" fillId="41" borderId="130" xfId="0" applyFont="1" applyFill="1" applyBorder="1" applyAlignment="1" applyProtection="1">
      <alignment horizontal="center" vertical="center" wrapText="1"/>
      <protection locked="0"/>
    </xf>
    <xf numFmtId="0" fontId="40" fillId="0" borderId="129" xfId="0" applyFont="1" applyBorder="1" applyAlignment="1" applyProtection="1">
      <alignment horizontal="center" vertical="center"/>
      <protection locked="0"/>
    </xf>
    <xf numFmtId="0" fontId="40" fillId="0" borderId="130" xfId="0" applyFont="1" applyBorder="1" applyAlignment="1" applyProtection="1">
      <alignment horizontal="center" vertical="center"/>
      <protection locked="0"/>
    </xf>
    <xf numFmtId="0" fontId="65" fillId="35" borderId="93" xfId="44" applyFill="1" applyBorder="1" applyAlignment="1">
      <alignment horizontal="center" vertical="center" shrinkToFit="1"/>
    </xf>
    <xf numFmtId="0" fontId="65" fillId="35" borderId="94" xfId="44" applyFill="1" applyBorder="1" applyAlignment="1">
      <alignment horizontal="center" vertical="center" shrinkToFit="1"/>
    </xf>
    <xf numFmtId="0" fontId="65" fillId="36" borderId="10" xfId="44" applyFill="1" applyBorder="1" applyAlignment="1">
      <alignment horizontal="center" vertical="center" textRotation="255"/>
    </xf>
    <xf numFmtId="0" fontId="73" fillId="36" borderId="40" xfId="44" applyFont="1" applyFill="1" applyBorder="1" applyAlignment="1">
      <alignment horizontal="center" vertical="center" textRotation="255" shrinkToFit="1"/>
    </xf>
    <xf numFmtId="0" fontId="73" fillId="36" borderId="60" xfId="44" applyFont="1" applyFill="1" applyBorder="1" applyAlignment="1">
      <alignment horizontal="center" vertical="center" textRotation="255" shrinkToFit="1"/>
    </xf>
    <xf numFmtId="0" fontId="73" fillId="36" borderId="36" xfId="44" applyFont="1" applyFill="1" applyBorder="1" applyAlignment="1">
      <alignment horizontal="center" vertical="center" textRotation="255" shrinkToFit="1"/>
    </xf>
    <xf numFmtId="0" fontId="71" fillId="35" borderId="0" xfId="44" applyFont="1" applyFill="1" applyAlignment="1">
      <alignment horizontal="center" vertical="center"/>
    </xf>
    <xf numFmtId="0" fontId="72" fillId="28" borderId="119" xfId="44" applyFont="1" applyFill="1" applyBorder="1" applyAlignment="1">
      <alignment horizontal="right" vertical="center" shrinkToFit="1"/>
    </xf>
    <xf numFmtId="0" fontId="72" fillId="28" borderId="120" xfId="44" applyFont="1" applyFill="1" applyBorder="1" applyAlignment="1">
      <alignment horizontal="right" vertical="center" shrinkToFit="1"/>
    </xf>
    <xf numFmtId="0" fontId="65" fillId="39" borderId="97" xfId="44" applyFill="1" applyBorder="1" applyAlignment="1">
      <alignment horizontal="center" vertical="center"/>
    </xf>
    <xf numFmtId="0" fontId="65" fillId="39" borderId="100" xfId="44" applyFill="1" applyBorder="1" applyAlignment="1">
      <alignment horizontal="center" vertical="center"/>
    </xf>
    <xf numFmtId="0" fontId="65" fillId="39" borderId="102" xfId="44" applyFill="1" applyBorder="1" applyAlignment="1">
      <alignment horizontal="center" vertical="center"/>
    </xf>
    <xf numFmtId="0" fontId="65" fillId="39" borderId="56" xfId="44" applyFill="1" applyBorder="1" applyAlignment="1">
      <alignment horizontal="center" vertical="center"/>
    </xf>
    <xf numFmtId="0" fontId="65" fillId="39" borderId="55" xfId="44" applyFill="1" applyBorder="1" applyAlignment="1">
      <alignment horizontal="center" vertical="center"/>
    </xf>
    <xf numFmtId="0" fontId="75" fillId="39" borderId="56" xfId="44" applyFont="1" applyFill="1" applyBorder="1" applyAlignment="1">
      <alignment horizontal="center" vertical="center" textRotation="255"/>
    </xf>
    <xf numFmtId="0" fontId="65" fillId="39" borderId="92" xfId="44" applyFill="1" applyBorder="1" applyAlignment="1">
      <alignment horizontal="center" vertical="center"/>
    </xf>
    <xf numFmtId="0" fontId="74" fillId="39" borderId="0" xfId="44" applyFont="1" applyFill="1" applyAlignment="1">
      <alignment horizontal="center" vertical="center"/>
    </xf>
    <xf numFmtId="0" fontId="66" fillId="39" borderId="108" xfId="44" applyFont="1" applyFill="1" applyBorder="1" applyAlignment="1">
      <alignment horizontal="right" vertical="center" shrinkToFit="1"/>
    </xf>
    <xf numFmtId="0" fontId="66" fillId="39" borderId="96" xfId="44" applyFont="1" applyFill="1" applyBorder="1" applyAlignment="1">
      <alignment horizontal="right" vertical="center" shrinkToFit="1"/>
    </xf>
    <xf numFmtId="0" fontId="66" fillId="39" borderId="114" xfId="44" applyFont="1" applyFill="1" applyBorder="1" applyAlignment="1">
      <alignment horizontal="right" vertical="center" shrinkToFit="1"/>
    </xf>
    <xf numFmtId="0" fontId="66" fillId="39" borderId="115" xfId="44" applyFont="1" applyFill="1" applyBorder="1" applyAlignment="1">
      <alignment horizontal="center" vertical="center" shrinkToFit="1"/>
    </xf>
    <xf numFmtId="0" fontId="66" fillId="39" borderId="116" xfId="44" applyFont="1" applyFill="1" applyBorder="1" applyAlignment="1">
      <alignment horizontal="center" vertical="center" shrinkToFit="1"/>
    </xf>
    <xf numFmtId="0" fontId="71" fillId="39" borderId="0" xfId="44" applyFont="1" applyFill="1" applyAlignment="1">
      <alignment horizontal="center" vertical="center"/>
    </xf>
    <xf numFmtId="0" fontId="80" fillId="35" borderId="99" xfId="44" applyFont="1" applyFill="1" applyBorder="1" applyAlignment="1">
      <alignment horizontal="center" vertical="center" textRotation="255"/>
    </xf>
    <xf numFmtId="0" fontId="80" fillId="35" borderId="101" xfId="44" applyFont="1" applyFill="1" applyBorder="1" applyAlignment="1">
      <alignment horizontal="center" vertical="center" textRotation="255"/>
    </xf>
    <xf numFmtId="0" fontId="80" fillId="35" borderId="103" xfId="44" applyFont="1" applyFill="1" applyBorder="1" applyAlignment="1">
      <alignment horizontal="center" vertical="center" textRotation="255"/>
    </xf>
    <xf numFmtId="0" fontId="65" fillId="39" borderId="97" xfId="44" applyFill="1" applyBorder="1" applyAlignment="1">
      <alignment horizontal="center" vertical="center" wrapText="1"/>
    </xf>
    <xf numFmtId="0" fontId="72" fillId="28" borderId="121" xfId="44" applyFont="1" applyFill="1" applyBorder="1" applyAlignment="1">
      <alignment horizontal="center" vertical="center" shrinkToFit="1"/>
    </xf>
    <xf numFmtId="0" fontId="72" fillId="28" borderId="122" xfId="44" applyFont="1" applyFill="1" applyBorder="1" applyAlignment="1">
      <alignment horizontal="center" vertical="center" shrinkToFit="1"/>
    </xf>
    <xf numFmtId="0" fontId="65" fillId="38" borderId="99" xfId="44" applyFill="1" applyBorder="1" applyAlignment="1">
      <alignment horizontal="center" vertical="center" textRotation="255" shrinkToFit="1"/>
    </xf>
    <xf numFmtId="0" fontId="65" fillId="38" borderId="101" xfId="44" applyFill="1" applyBorder="1" applyAlignment="1">
      <alignment horizontal="center" vertical="center" textRotation="255" shrinkToFit="1"/>
    </xf>
    <xf numFmtId="0" fontId="65" fillId="38" borderId="103" xfId="44" applyFill="1" applyBorder="1" applyAlignment="1">
      <alignment horizontal="center" vertical="center" textRotation="255" shrinkToFit="1"/>
    </xf>
    <xf numFmtId="0" fontId="65" fillId="35" borderId="89" xfId="44" applyFill="1" applyBorder="1" applyAlignment="1">
      <alignment horizontal="center" vertical="center" shrinkToFit="1"/>
    </xf>
    <xf numFmtId="0" fontId="65" fillId="35" borderId="90" xfId="44" applyFill="1" applyBorder="1" applyAlignment="1">
      <alignment horizontal="center" vertical="center" shrinkToFit="1"/>
    </xf>
    <xf numFmtId="0" fontId="65" fillId="35" borderId="36" xfId="44" applyFill="1" applyBorder="1" applyAlignment="1">
      <alignment horizontal="center" vertical="center" shrinkToFit="1"/>
    </xf>
    <xf numFmtId="0" fontId="65" fillId="35" borderId="18" xfId="44" applyFill="1" applyBorder="1" applyAlignment="1">
      <alignment horizontal="center" vertical="center" shrinkToFit="1"/>
    </xf>
    <xf numFmtId="0" fontId="65" fillId="35" borderId="111" xfId="44" applyFill="1" applyBorder="1" applyAlignment="1">
      <alignment horizontal="center" vertical="center" shrinkToFit="1"/>
    </xf>
    <xf numFmtId="0" fontId="65" fillId="35" borderId="112" xfId="44" applyFill="1" applyBorder="1" applyAlignment="1">
      <alignment horizontal="center" vertical="center" shrinkToFit="1"/>
    </xf>
    <xf numFmtId="0" fontId="65" fillId="35" borderId="60" xfId="44" applyFill="1" applyBorder="1" applyAlignment="1">
      <alignment horizontal="center" vertical="center" shrinkToFit="1"/>
    </xf>
    <xf numFmtId="0" fontId="65" fillId="35" borderId="39" xfId="44" applyFill="1" applyBorder="1" applyAlignment="1">
      <alignment horizontal="center" vertical="center" shrinkToFit="1"/>
    </xf>
    <xf numFmtId="0" fontId="65" fillId="37" borderId="99" xfId="44" applyFill="1" applyBorder="1" applyAlignment="1">
      <alignment horizontal="center" vertical="center" textRotation="255" shrinkToFit="1"/>
    </xf>
    <xf numFmtId="0" fontId="65" fillId="37" borderId="101" xfId="44" applyFill="1" applyBorder="1" applyAlignment="1">
      <alignment horizontal="center" vertical="center" textRotation="255" shrinkToFit="1"/>
    </xf>
    <xf numFmtId="0" fontId="65" fillId="37" borderId="103" xfId="44" applyFill="1" applyBorder="1" applyAlignment="1">
      <alignment horizontal="center" vertical="center" textRotation="255" shrinkToFit="1"/>
    </xf>
    <xf numFmtId="0" fontId="66" fillId="35" borderId="0" xfId="44" applyFont="1" applyFill="1" applyAlignment="1">
      <alignment horizontal="center" vertical="center"/>
    </xf>
    <xf numFmtId="0" fontId="68" fillId="35" borderId="0" xfId="44" applyFont="1" applyFill="1" applyAlignment="1">
      <alignment horizontal="left" vertical="center"/>
    </xf>
    <xf numFmtId="0" fontId="65" fillId="35" borderId="0" xfId="44" applyFill="1" applyAlignment="1">
      <alignment horizontal="left" vertical="center"/>
    </xf>
    <xf numFmtId="0" fontId="65" fillId="36" borderId="10" xfId="44" applyFill="1" applyBorder="1" applyAlignment="1">
      <alignment horizontal="center" vertical="center"/>
    </xf>
    <xf numFmtId="0" fontId="65" fillId="36" borderId="55" xfId="44" applyFill="1" applyBorder="1" applyAlignment="1">
      <alignment horizontal="center" vertical="center"/>
    </xf>
    <xf numFmtId="0" fontId="65" fillId="35" borderId="117" xfId="44" applyFill="1" applyBorder="1" applyAlignment="1">
      <alignment horizontal="center" vertical="center" shrinkToFit="1"/>
    </xf>
    <xf numFmtId="0" fontId="65" fillId="35" borderId="88" xfId="44" applyFill="1" applyBorder="1" applyAlignment="1">
      <alignment horizontal="center" vertical="center" shrinkToFit="1"/>
    </xf>
    <xf numFmtId="0" fontId="65" fillId="35" borderId="118" xfId="44" applyFill="1" applyBorder="1" applyAlignment="1">
      <alignment horizontal="center" vertical="center" shrinkToFit="1"/>
    </xf>
    <xf numFmtId="0" fontId="40" fillId="0" borderId="57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40" fillId="0" borderId="58" xfId="0" applyFont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 shrinkToFit="1"/>
    </xf>
    <xf numFmtId="0" fontId="40" fillId="0" borderId="56" xfId="0" applyFont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31" fontId="40" fillId="0" borderId="0" xfId="0" applyNumberFormat="1" applyFont="1" applyAlignment="1" applyProtection="1">
      <alignment horizontal="center" vertical="center"/>
      <protection locked="0"/>
    </xf>
    <xf numFmtId="0" fontId="12" fillId="0" borderId="55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38" fontId="12" fillId="0" borderId="0" xfId="33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 textRotation="255"/>
    </xf>
    <xf numFmtId="0" fontId="13" fillId="0" borderId="60" xfId="0" applyFont="1" applyBorder="1" applyAlignment="1">
      <alignment horizontal="center" vertical="center" textRotation="255"/>
    </xf>
    <xf numFmtId="0" fontId="13" fillId="0" borderId="36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40" fillId="0" borderId="55" xfId="0" applyNumberFormat="1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47" fillId="0" borderId="0" xfId="0" applyFont="1" applyAlignment="1" applyProtection="1">
      <alignment horizontal="center" vertical="center"/>
      <protection locked="0"/>
    </xf>
    <xf numFmtId="0" fontId="57" fillId="0" borderId="55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38" fontId="55" fillId="0" borderId="0" xfId="33" applyFont="1" applyBorder="1" applyAlignment="1" applyProtection="1">
      <alignment horizontal="right" vertical="center"/>
      <protection locked="0"/>
    </xf>
    <xf numFmtId="0" fontId="47" fillId="0" borderId="55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2" fillId="0" borderId="0" xfId="0" applyFont="1" applyAlignment="1" applyProtection="1">
      <alignment horizontal="center" vertical="center"/>
      <protection locked="0"/>
    </xf>
    <xf numFmtId="0" fontId="44" fillId="0" borderId="10" xfId="0" applyFont="1" applyBorder="1" applyAlignment="1">
      <alignment horizontal="center" vertical="center"/>
    </xf>
    <xf numFmtId="31" fontId="57" fillId="0" borderId="0" xfId="0" applyNumberFormat="1" applyFont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43" fillId="0" borderId="64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56" fillId="0" borderId="40" xfId="0" applyFont="1" applyBorder="1" applyAlignment="1">
      <alignment horizontal="center" vertical="center" textRotation="255"/>
    </xf>
    <xf numFmtId="0" fontId="56" fillId="0" borderId="60" xfId="0" applyFont="1" applyBorder="1" applyAlignment="1">
      <alignment horizontal="center" vertical="center" textRotation="255"/>
    </xf>
    <xf numFmtId="0" fontId="56" fillId="0" borderId="36" xfId="0" applyFont="1" applyBorder="1" applyAlignment="1">
      <alignment horizontal="center" vertical="center" textRotation="255"/>
    </xf>
    <xf numFmtId="0" fontId="64" fillId="0" borderId="39" xfId="0" applyFont="1" applyBorder="1" applyAlignment="1">
      <alignment horizontal="left" vertical="center" wrapText="1"/>
    </xf>
    <xf numFmtId="0" fontId="64" fillId="0" borderId="0" xfId="0" applyFont="1" applyAlignment="1">
      <alignment horizontal="left" vertical="center" wrapText="1"/>
    </xf>
    <xf numFmtId="0" fontId="37" fillId="31" borderId="55" xfId="0" applyFont="1" applyFill="1" applyBorder="1" applyAlignment="1">
      <alignment horizontal="center" vertical="center" shrinkToFit="1"/>
    </xf>
    <xf numFmtId="0" fontId="37" fillId="31" borderId="56" xfId="0" applyFont="1" applyFill="1" applyBorder="1" applyAlignment="1">
      <alignment horizontal="center" vertical="center" shrinkToFit="1"/>
    </xf>
    <xf numFmtId="0" fontId="41" fillId="28" borderId="10" xfId="42" applyFont="1" applyFill="1" applyBorder="1" applyAlignment="1">
      <alignment horizontal="center" vertical="center"/>
    </xf>
    <xf numFmtId="0" fontId="37" fillId="40" borderId="55" xfId="0" applyFont="1" applyFill="1" applyBorder="1" applyAlignment="1">
      <alignment horizontal="center" vertical="center" shrinkToFit="1"/>
    </xf>
    <xf numFmtId="0" fontId="37" fillId="40" borderId="56" xfId="0" applyFont="1" applyFill="1" applyBorder="1" applyAlignment="1">
      <alignment horizontal="center" vertical="center" shrinkToFit="1"/>
    </xf>
    <xf numFmtId="0" fontId="37" fillId="28" borderId="55" xfId="0" applyFont="1" applyFill="1" applyBorder="1" applyAlignment="1">
      <alignment horizontal="center" vertical="center" shrinkToFit="1"/>
    </xf>
    <xf numFmtId="0" fontId="37" fillId="28" borderId="56" xfId="0" applyFont="1" applyFill="1" applyBorder="1" applyAlignment="1">
      <alignment horizontal="center" vertical="center" shrinkToFit="1"/>
    </xf>
    <xf numFmtId="0" fontId="61" fillId="32" borderId="55" xfId="0" applyFont="1" applyFill="1" applyBorder="1" applyAlignment="1">
      <alignment horizontal="center" vertical="center" shrinkToFit="1"/>
    </xf>
    <xf numFmtId="0" fontId="61" fillId="32" borderId="56" xfId="0" applyFont="1" applyFill="1" applyBorder="1" applyAlignment="1">
      <alignment horizontal="center" vertical="center" shrinkToFit="1"/>
    </xf>
    <xf numFmtId="0" fontId="35" fillId="29" borderId="0" xfId="42" applyFill="1" applyAlignment="1" applyProtection="1">
      <alignment horizontal="center" vertical="center"/>
      <protection locked="0"/>
    </xf>
    <xf numFmtId="0" fontId="35" fillId="30" borderId="0" xfId="42" applyFill="1" applyAlignment="1" applyProtection="1">
      <alignment horizontal="center" vertical="center"/>
      <protection locked="0"/>
    </xf>
    <xf numFmtId="0" fontId="35" fillId="28" borderId="0" xfId="42" applyFill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4" xr:uid="{FF4577C2-5362-4924-9AC9-7765AE6B2C3F}"/>
    <cellStyle name="良い" xfId="43" builtinId="26" customBuiltin="1"/>
  </cellStyles>
  <dxfs count="4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180006</xdr:colOff>
      <xdr:row>14</xdr:row>
      <xdr:rowOff>23995</xdr:rowOff>
    </xdr:from>
    <xdr:to>
      <xdr:col>12</xdr:col>
      <xdr:colOff>545354</xdr:colOff>
      <xdr:row>20</xdr:row>
      <xdr:rowOff>7469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DA071C2-FE19-4009-AB9D-EEB3799E8513}"/>
            </a:ext>
          </a:extLst>
        </xdr:cNvPr>
        <xdr:cNvSpPr txBox="1"/>
      </xdr:nvSpPr>
      <xdr:spPr>
        <a:xfrm>
          <a:off x="6029477" y="4065583"/>
          <a:ext cx="4003524" cy="16419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○審判・運営協力者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エントリーが</a:t>
          </a:r>
          <a:r>
            <a:rPr kumimoji="1" lang="en-US" altLang="ja-JP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名を超える団体は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必ず入力する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227730</xdr:colOff>
      <xdr:row>14</xdr:row>
      <xdr:rowOff>51903</xdr:rowOff>
    </xdr:from>
    <xdr:to>
      <xdr:col>15</xdr:col>
      <xdr:colOff>492124</xdr:colOff>
      <xdr:row>20</xdr:row>
      <xdr:rowOff>63500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5ADA787-B592-4434-B687-9B993FC5185E}"/>
            </a:ext>
          </a:extLst>
        </xdr:cNvPr>
        <xdr:cNvGrpSpPr/>
      </xdr:nvGrpSpPr>
      <xdr:grpSpPr>
        <a:xfrm>
          <a:off x="9276480" y="2988778"/>
          <a:ext cx="3717207" cy="1964222"/>
          <a:chOff x="9625730" y="3631716"/>
          <a:chExt cx="3717207" cy="1964222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 bwMode="auto">
          <a:xfrm>
            <a:off x="9625730" y="4729231"/>
            <a:ext cx="3717207" cy="86670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ctr" upright="1"/>
          <a:lstStyle/>
          <a:p>
            <a:pPr algn="l">
              <a:lnSpc>
                <a:spcPts val="2200"/>
              </a:lnSpc>
            </a:pPr>
            <a:r>
              <a:rPr kumimoji="1" lang="en-US" altLang="ja-JP" sz="1600">
                <a:ea typeface="ＤＦ特太ゴシック体" pitchFamily="1" charset="-128"/>
              </a:rPr>
              <a:t>【</a:t>
            </a:r>
            <a:r>
              <a:rPr kumimoji="1" lang="ja-JP" altLang="en-US" sz="1600">
                <a:ea typeface="ＤＦ特太ゴシック体" pitchFamily="1" charset="-128"/>
              </a:rPr>
              <a:t>注意</a:t>
            </a:r>
            <a:r>
              <a:rPr kumimoji="1" lang="en-US" altLang="ja-JP" sz="1600">
                <a:ea typeface="ＤＦ特太ゴシック体" pitchFamily="1" charset="-128"/>
              </a:rPr>
              <a:t>】</a:t>
            </a:r>
            <a:r>
              <a:rPr kumimoji="1" lang="ja-JP" altLang="en-US" sz="1600">
                <a:ea typeface="ＤＦ特太ゴシック体" pitchFamily="1" charset="-128"/>
              </a:rPr>
              <a:t>リレーに出場の場合は、「リレー一覧」シートも作成し、申込書に添付すること。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626601" y="3631716"/>
            <a:ext cx="3711574" cy="892659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u="sng"/>
              <a:t>参加料は</a:t>
            </a:r>
            <a:r>
              <a:rPr kumimoji="1" lang="ja-JP" altLang="ja-JP" sz="18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大会当日、</a:t>
            </a:r>
            <a:endParaRPr lang="ja-JP" altLang="ja-JP" sz="1800" b="1" u="sng">
              <a:effectLst/>
            </a:endParaRPr>
          </a:p>
          <a:p>
            <a:pPr algn="r"/>
            <a:r>
              <a:rPr kumimoji="1" lang="en-US" altLang="ja-JP" sz="1800" b="1" u="sng"/>
              <a:t>【</a:t>
            </a:r>
            <a:r>
              <a:rPr kumimoji="1" lang="ja-JP" altLang="en-US" sz="1800" b="1" u="sng"/>
              <a:t>受付時</a:t>
            </a:r>
            <a:r>
              <a:rPr kumimoji="1" lang="en-US" altLang="ja-JP" sz="1800" b="1" u="sng"/>
              <a:t>】</a:t>
            </a:r>
            <a:r>
              <a:rPr kumimoji="1" lang="ja-JP" altLang="en-US" sz="1800" b="1" u="sng"/>
              <a:t>に現金で納入</a:t>
            </a:r>
            <a:r>
              <a:rPr kumimoji="1" lang="ja-JP" altLang="en-US" sz="1800"/>
              <a:t>してください。</a:t>
            </a:r>
            <a:endParaRPr kumimoji="1" lang="en-US" altLang="ja-JP" sz="1800"/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エントリー時の参加料合計金額を納入ください。</a:t>
            </a:r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16</xdr:row>
      <xdr:rowOff>15875</xdr:rowOff>
    </xdr:from>
    <xdr:to>
      <xdr:col>10</xdr:col>
      <xdr:colOff>952500</xdr:colOff>
      <xdr:row>16</xdr:row>
      <xdr:rowOff>357187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295EF0-51D2-76C2-4665-DA04235F0995}"/>
            </a:ext>
          </a:extLst>
        </xdr:cNvPr>
        <xdr:cNvSpPr/>
      </xdr:nvSpPr>
      <xdr:spPr bwMode="auto">
        <a:xfrm>
          <a:off x="5992812" y="3603625"/>
          <a:ext cx="3357563" cy="341312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 baseline="0">
              <a:solidFill>
                <a:srgbClr val="FF0000"/>
              </a:solidFill>
            </a:rPr>
            <a:t>▼注意▼</a:t>
          </a:r>
          <a:r>
            <a:rPr kumimoji="1" lang="en-US" altLang="ja-JP" sz="1100" b="1" baseline="0">
              <a:solidFill>
                <a:srgbClr val="FF0000"/>
              </a:solidFill>
            </a:rPr>
            <a:t>【</a:t>
          </a:r>
          <a:r>
            <a:rPr kumimoji="1" lang="ja-JP" altLang="en-US" sz="1100" b="1" baseline="0">
              <a:solidFill>
                <a:srgbClr val="FF0000"/>
              </a:solidFill>
            </a:rPr>
            <a:t>一覧表男子</a:t>
          </a:r>
          <a:r>
            <a:rPr kumimoji="1" lang="en-US" altLang="ja-JP" sz="1100" b="1" baseline="0">
              <a:solidFill>
                <a:srgbClr val="FF0000"/>
              </a:solidFill>
            </a:rPr>
            <a:t>】</a:t>
          </a:r>
          <a:r>
            <a:rPr kumimoji="1" lang="ja-JP" altLang="en-US" sz="1100" b="1" baseline="0">
              <a:solidFill>
                <a:srgbClr val="FF0000"/>
              </a:solidFill>
            </a:rPr>
            <a:t>シートに反映されています。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119063</xdr:colOff>
      <xdr:row>14</xdr:row>
      <xdr:rowOff>103187</xdr:rowOff>
    </xdr:from>
    <xdr:to>
      <xdr:col>15</xdr:col>
      <xdr:colOff>391395</xdr:colOff>
      <xdr:row>20</xdr:row>
      <xdr:rowOff>114784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CEB2C3C-5B36-4B5F-B1BD-EE17BA691776}"/>
            </a:ext>
          </a:extLst>
        </xdr:cNvPr>
        <xdr:cNvGrpSpPr/>
      </xdr:nvGrpSpPr>
      <xdr:grpSpPr>
        <a:xfrm>
          <a:off x="9136063" y="3040062"/>
          <a:ext cx="3717207" cy="1964222"/>
          <a:chOff x="9625730" y="3631716"/>
          <a:chExt cx="3717207" cy="1964222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E4537A5F-33FA-2D46-8B27-D8948955DD92}"/>
              </a:ext>
            </a:extLst>
          </xdr:cNvPr>
          <xdr:cNvSpPr/>
        </xdr:nvSpPr>
        <xdr:spPr bwMode="auto">
          <a:xfrm>
            <a:off x="9625730" y="4729231"/>
            <a:ext cx="3717207" cy="86670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ctr" upright="1"/>
          <a:lstStyle/>
          <a:p>
            <a:pPr algn="l">
              <a:lnSpc>
                <a:spcPts val="2200"/>
              </a:lnSpc>
            </a:pPr>
            <a:r>
              <a:rPr kumimoji="1" lang="en-US" altLang="ja-JP" sz="1600">
                <a:ea typeface="ＤＦ特太ゴシック体" pitchFamily="1" charset="-128"/>
              </a:rPr>
              <a:t>【</a:t>
            </a:r>
            <a:r>
              <a:rPr kumimoji="1" lang="ja-JP" altLang="en-US" sz="1600">
                <a:ea typeface="ＤＦ特太ゴシック体" pitchFamily="1" charset="-128"/>
              </a:rPr>
              <a:t>注意</a:t>
            </a:r>
            <a:r>
              <a:rPr kumimoji="1" lang="en-US" altLang="ja-JP" sz="1600">
                <a:ea typeface="ＤＦ特太ゴシック体" pitchFamily="1" charset="-128"/>
              </a:rPr>
              <a:t>】</a:t>
            </a:r>
            <a:r>
              <a:rPr kumimoji="1" lang="ja-JP" altLang="en-US" sz="1600">
                <a:ea typeface="ＤＦ特太ゴシック体" pitchFamily="1" charset="-128"/>
              </a:rPr>
              <a:t>リレーに出場の場合は、「リレー一覧」シートも作成し、申込書に添付すること。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B7D8885-8890-E354-6591-93C90B47B240}"/>
              </a:ext>
            </a:extLst>
          </xdr:cNvPr>
          <xdr:cNvSpPr txBox="1"/>
        </xdr:nvSpPr>
        <xdr:spPr>
          <a:xfrm>
            <a:off x="9626601" y="3631716"/>
            <a:ext cx="3711574" cy="892659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u="sng"/>
              <a:t>参加料は</a:t>
            </a:r>
            <a:r>
              <a:rPr kumimoji="1" lang="ja-JP" altLang="ja-JP" sz="18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大会当日、</a:t>
            </a:r>
            <a:endParaRPr lang="ja-JP" altLang="ja-JP" sz="1800" b="1" u="sng">
              <a:effectLst/>
            </a:endParaRPr>
          </a:p>
          <a:p>
            <a:pPr algn="r"/>
            <a:r>
              <a:rPr kumimoji="1" lang="en-US" altLang="ja-JP" sz="1800" b="1" u="sng"/>
              <a:t>【</a:t>
            </a:r>
            <a:r>
              <a:rPr kumimoji="1" lang="ja-JP" altLang="en-US" sz="1800" b="1" u="sng"/>
              <a:t>受付時</a:t>
            </a:r>
            <a:r>
              <a:rPr kumimoji="1" lang="en-US" altLang="ja-JP" sz="1800" b="1" u="sng"/>
              <a:t>】</a:t>
            </a:r>
            <a:r>
              <a:rPr kumimoji="1" lang="ja-JP" altLang="en-US" sz="1800" b="1" u="sng"/>
              <a:t>に現金で納入</a:t>
            </a:r>
            <a:r>
              <a:rPr kumimoji="1" lang="ja-JP" altLang="en-US" sz="1800"/>
              <a:t>してください。</a:t>
            </a:r>
            <a:endParaRPr kumimoji="1" lang="en-US" altLang="ja-JP" sz="1800"/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エントリー時の参加料合計金額を納入ください。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BDB6-4E67-4605-87F8-B1C6FCC5E4A8}">
  <sheetPr>
    <tabColor theme="0"/>
  </sheetPr>
  <dimension ref="A1:O28"/>
  <sheetViews>
    <sheetView tabSelected="1" view="pageBreakPreview" zoomScale="85" zoomScaleNormal="85" zoomScaleSheetLayoutView="85" workbookViewId="0">
      <selection activeCell="E4" sqref="E4"/>
    </sheetView>
  </sheetViews>
  <sheetFormatPr defaultColWidth="9.81640625" defaultRowHeight="14" x14ac:dyDescent="0.2"/>
  <cols>
    <col min="1" max="1" width="1.1796875" style="254" customWidth="1"/>
    <col min="2" max="2" width="3.6328125" style="254" customWidth="1"/>
    <col min="3" max="3" width="5.453125" style="254" customWidth="1"/>
    <col min="4" max="4" width="18.26953125" style="254" customWidth="1"/>
    <col min="5" max="5" width="49.6328125" style="268" customWidth="1"/>
    <col min="6" max="6" width="5.54296875" style="254" customWidth="1"/>
    <col min="7" max="7" width="3.36328125" style="254" bestFit="1" customWidth="1"/>
    <col min="8" max="8" width="12.54296875" style="254" bestFit="1" customWidth="1"/>
    <col min="9" max="10" width="9.81640625" style="254"/>
    <col min="11" max="11" width="8" style="254" bestFit="1" customWidth="1"/>
    <col min="12" max="13" width="8.54296875" style="254" customWidth="1"/>
    <col min="14" max="14" width="3.6328125" style="254" bestFit="1" customWidth="1"/>
    <col min="15" max="15" width="0.90625" style="254" customWidth="1"/>
    <col min="16" max="22" width="9.81640625" style="254"/>
    <col min="23" max="23" width="0" style="254" hidden="1" customWidth="1"/>
    <col min="24" max="16384" width="9.81640625" style="254"/>
  </cols>
  <sheetData>
    <row r="1" spans="1:15" ht="24" customHeight="1" x14ac:dyDescent="0.2">
      <c r="A1" s="253"/>
      <c r="B1" s="253"/>
      <c r="C1" s="369" t="s">
        <v>140</v>
      </c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253"/>
    </row>
    <row r="2" spans="1:15" ht="17.25" customHeight="1" x14ac:dyDescent="0.2">
      <c r="A2" s="253"/>
      <c r="B2" s="253"/>
      <c r="C2" s="370" t="s">
        <v>141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253"/>
    </row>
    <row r="3" spans="1:15" ht="35.5" customHeight="1" thickBot="1" x14ac:dyDescent="0.25">
      <c r="A3" s="253"/>
      <c r="B3" s="253"/>
      <c r="C3" s="372" t="s">
        <v>142</v>
      </c>
      <c r="D3" s="372"/>
      <c r="E3" s="255" t="str">
        <f>マスターデータ!$F$2</f>
        <v>2026愛媛県小学生陸上競技チャレンジ記録会　</v>
      </c>
      <c r="F3" s="253"/>
      <c r="G3" s="332" t="s">
        <v>173</v>
      </c>
      <c r="H3" s="332"/>
      <c r="I3" s="332"/>
      <c r="J3" s="332"/>
      <c r="K3" s="332"/>
      <c r="L3" s="332"/>
      <c r="M3" s="332"/>
      <c r="N3" s="332"/>
      <c r="O3" s="253"/>
    </row>
    <row r="4" spans="1:15" ht="21.75" customHeight="1" thickTop="1" thickBot="1" x14ac:dyDescent="0.25">
      <c r="A4" s="253"/>
      <c r="B4" s="253"/>
      <c r="C4" s="372" t="s">
        <v>143</v>
      </c>
      <c r="D4" s="373"/>
      <c r="E4" s="295"/>
      <c r="F4" s="253"/>
      <c r="G4" s="258"/>
      <c r="H4" s="258"/>
      <c r="I4" s="374" t="s">
        <v>144</v>
      </c>
      <c r="J4" s="375"/>
      <c r="K4" s="375"/>
      <c r="L4" s="375" t="s">
        <v>145</v>
      </c>
      <c r="M4" s="375"/>
      <c r="N4" s="376"/>
      <c r="O4" s="253"/>
    </row>
    <row r="5" spans="1:15" ht="21.75" customHeight="1" thickTop="1" thickBot="1" x14ac:dyDescent="0.25">
      <c r="A5" s="253"/>
      <c r="B5" s="253"/>
      <c r="C5" s="328" t="s">
        <v>167</v>
      </c>
      <c r="D5" s="257" t="s">
        <v>105</v>
      </c>
      <c r="E5" s="294"/>
      <c r="F5" s="253"/>
      <c r="G5" s="366" t="s">
        <v>146</v>
      </c>
      <c r="H5" s="285" t="s">
        <v>147</v>
      </c>
      <c r="I5" s="326">
        <f>一覧表男子!$I$16</f>
        <v>0</v>
      </c>
      <c r="J5" s="327"/>
      <c r="K5" s="285" t="s">
        <v>172</v>
      </c>
      <c r="L5" s="358">
        <f>($I$5*800)</f>
        <v>0</v>
      </c>
      <c r="M5" s="359"/>
      <c r="N5" s="259" t="s">
        <v>148</v>
      </c>
      <c r="O5" s="253"/>
    </row>
    <row r="6" spans="1:15" ht="24" customHeight="1" thickTop="1" thickBot="1" x14ac:dyDescent="0.25">
      <c r="A6" s="253"/>
      <c r="B6" s="253"/>
      <c r="C6" s="328"/>
      <c r="D6" s="269" t="s">
        <v>169</v>
      </c>
      <c r="E6" s="294"/>
      <c r="F6" s="253"/>
      <c r="G6" s="367"/>
      <c r="H6" s="280" t="s">
        <v>151</v>
      </c>
      <c r="I6" s="326">
        <f>一覧表男子!$I$17</f>
        <v>0</v>
      </c>
      <c r="J6" s="327"/>
      <c r="K6" s="277" t="s">
        <v>152</v>
      </c>
      <c r="L6" s="360">
        <f>($I$6*1200)</f>
        <v>0</v>
      </c>
      <c r="M6" s="361"/>
      <c r="N6" s="260" t="s">
        <v>148</v>
      </c>
      <c r="O6" s="253"/>
    </row>
    <row r="7" spans="1:15" ht="21.75" customHeight="1" thickTop="1" thickBot="1" x14ac:dyDescent="0.25">
      <c r="A7" s="253"/>
      <c r="B7" s="253"/>
      <c r="C7" s="328"/>
      <c r="D7" s="257" t="s">
        <v>105</v>
      </c>
      <c r="E7" s="294"/>
      <c r="F7" s="278" t="s">
        <v>170</v>
      </c>
      <c r="G7" s="367"/>
      <c r="H7" s="281" t="s">
        <v>154</v>
      </c>
      <c r="I7" s="362">
        <f>一覧表男子!$I$18</f>
        <v>0</v>
      </c>
      <c r="J7" s="363"/>
      <c r="K7" s="282" t="s">
        <v>155</v>
      </c>
      <c r="L7" s="364">
        <f>($I$7*300)</f>
        <v>0</v>
      </c>
      <c r="M7" s="365"/>
      <c r="N7" s="283" t="s">
        <v>148</v>
      </c>
      <c r="O7" s="253"/>
    </row>
    <row r="8" spans="1:15" ht="21.75" customHeight="1" thickTop="1" thickBot="1" x14ac:dyDescent="0.25">
      <c r="A8" s="253"/>
      <c r="B8" s="253"/>
      <c r="C8" s="328"/>
      <c r="D8" s="257" t="s">
        <v>168</v>
      </c>
      <c r="E8" s="294"/>
      <c r="F8" s="279" t="str">
        <f>IF(LENB(ASC($E$8))&lt;=14, "○", "×" )</f>
        <v>○</v>
      </c>
      <c r="G8" s="368"/>
      <c r="H8" s="287"/>
      <c r="I8" s="333" t="s">
        <v>157</v>
      </c>
      <c r="J8" s="333"/>
      <c r="K8" s="334"/>
      <c r="L8" s="353">
        <f>(800*$I$5)+(1200*$I$6)+(300*$I$7)</f>
        <v>0</v>
      </c>
      <c r="M8" s="354"/>
      <c r="N8" s="286" t="s">
        <v>148</v>
      </c>
      <c r="O8" s="261"/>
    </row>
    <row r="9" spans="1:15" ht="21.75" customHeight="1" thickTop="1" thickBot="1" x14ac:dyDescent="0.25">
      <c r="A9" s="253"/>
      <c r="B9" s="253"/>
      <c r="C9" s="329" t="s">
        <v>149</v>
      </c>
      <c r="D9" s="257" t="s">
        <v>150</v>
      </c>
      <c r="E9" s="296"/>
      <c r="F9" s="253"/>
      <c r="G9" s="355" t="s">
        <v>158</v>
      </c>
      <c r="H9" s="285" t="s">
        <v>147</v>
      </c>
      <c r="I9" s="326">
        <f>一覧表女子!$I$16</f>
        <v>0</v>
      </c>
      <c r="J9" s="327"/>
      <c r="K9" s="285" t="s">
        <v>172</v>
      </c>
      <c r="L9" s="358">
        <f>($I$9*800)</f>
        <v>0</v>
      </c>
      <c r="M9" s="359"/>
      <c r="N9" s="259" t="s">
        <v>148</v>
      </c>
      <c r="O9" s="253"/>
    </row>
    <row r="10" spans="1:15" ht="21.75" customHeight="1" thickTop="1" thickBot="1" x14ac:dyDescent="0.25">
      <c r="A10" s="253"/>
      <c r="B10" s="253"/>
      <c r="C10" s="330"/>
      <c r="D10" s="257" t="s">
        <v>153</v>
      </c>
      <c r="E10" s="297"/>
      <c r="F10" s="253"/>
      <c r="G10" s="356"/>
      <c r="H10" s="280" t="s">
        <v>151</v>
      </c>
      <c r="I10" s="326">
        <f>一覧表女子!$I$17</f>
        <v>0</v>
      </c>
      <c r="J10" s="327"/>
      <c r="K10" s="277" t="s">
        <v>152</v>
      </c>
      <c r="L10" s="360">
        <f>($I$10*1200)</f>
        <v>0</v>
      </c>
      <c r="M10" s="361"/>
      <c r="N10" s="260" t="s">
        <v>148</v>
      </c>
      <c r="O10" s="253"/>
    </row>
    <row r="11" spans="1:15" ht="21.75" customHeight="1" thickTop="1" thickBot="1" x14ac:dyDescent="0.25">
      <c r="A11" s="253"/>
      <c r="B11" s="253"/>
      <c r="C11" s="331"/>
      <c r="D11" s="257" t="s">
        <v>156</v>
      </c>
      <c r="E11" s="298"/>
      <c r="F11" s="253"/>
      <c r="G11" s="356"/>
      <c r="H11" s="281" t="s">
        <v>154</v>
      </c>
      <c r="I11" s="362">
        <f>一覧表女子!$I$18</f>
        <v>0</v>
      </c>
      <c r="J11" s="363"/>
      <c r="K11" s="282" t="s">
        <v>155</v>
      </c>
      <c r="L11" s="364">
        <f>($I$11*300)</f>
        <v>0</v>
      </c>
      <c r="M11" s="365"/>
      <c r="N11" s="283" t="s">
        <v>148</v>
      </c>
      <c r="O11" s="253"/>
    </row>
    <row r="12" spans="1:15" ht="21.75" customHeight="1" thickBot="1" x14ac:dyDescent="0.25">
      <c r="A12" s="253"/>
      <c r="B12" s="253"/>
      <c r="C12" s="332" t="s">
        <v>171</v>
      </c>
      <c r="D12" s="332"/>
      <c r="E12" s="332"/>
      <c r="F12" s="253"/>
      <c r="G12" s="357"/>
      <c r="H12" s="288"/>
      <c r="I12" s="333" t="s">
        <v>157</v>
      </c>
      <c r="J12" s="333"/>
      <c r="K12" s="334"/>
      <c r="L12" s="353">
        <f>(800*$I$9)+(1200*$I$10)+(300*$I$11)</f>
        <v>0</v>
      </c>
      <c r="M12" s="354"/>
      <c r="N12" s="286" t="s">
        <v>148</v>
      </c>
      <c r="O12" s="253"/>
    </row>
    <row r="13" spans="1:15" ht="21.75" customHeight="1" thickTop="1" thickBot="1" x14ac:dyDescent="0.25">
      <c r="A13" s="253"/>
      <c r="B13" s="342" t="s">
        <v>159</v>
      </c>
      <c r="C13" s="342"/>
      <c r="D13" s="342"/>
      <c r="E13" s="342"/>
      <c r="F13" s="262"/>
      <c r="G13" s="253"/>
      <c r="H13" s="253"/>
      <c r="I13" s="343" t="s">
        <v>160</v>
      </c>
      <c r="J13" s="344"/>
      <c r="K13" s="345"/>
      <c r="L13" s="346">
        <f>L8+L12</f>
        <v>0</v>
      </c>
      <c r="M13" s="347"/>
      <c r="N13" s="284" t="s">
        <v>148</v>
      </c>
      <c r="O13" s="253"/>
    </row>
    <row r="14" spans="1:15" ht="21.75" customHeight="1" thickTop="1" thickBot="1" x14ac:dyDescent="0.25">
      <c r="A14" s="253"/>
      <c r="B14" s="348" t="s">
        <v>161</v>
      </c>
      <c r="C14" s="348"/>
      <c r="D14" s="348"/>
      <c r="E14" s="348"/>
      <c r="F14" s="263"/>
      <c r="G14" s="253"/>
      <c r="H14" s="253"/>
      <c r="I14" s="253"/>
      <c r="J14" s="253"/>
      <c r="K14" s="253"/>
      <c r="L14" s="253"/>
      <c r="M14" s="253"/>
      <c r="N14" s="253"/>
      <c r="O14" s="253"/>
    </row>
    <row r="15" spans="1:15" ht="21.75" customHeight="1" thickTop="1" x14ac:dyDescent="0.2">
      <c r="A15" s="253"/>
      <c r="B15" s="352" t="s">
        <v>162</v>
      </c>
      <c r="C15" s="338" t="s">
        <v>150</v>
      </c>
      <c r="D15" s="341"/>
      <c r="E15" s="264"/>
      <c r="F15" s="349" t="str">
        <f>IF(($I$5+$I$9)&lt;10,"↓任意↓","↓必須↓")</f>
        <v>↓任意↓</v>
      </c>
      <c r="G15" s="253"/>
      <c r="H15" s="253"/>
      <c r="I15" s="253"/>
      <c r="J15" s="253"/>
      <c r="K15" s="253"/>
      <c r="L15" s="253"/>
      <c r="M15" s="253"/>
      <c r="N15" s="253"/>
      <c r="O15" s="253"/>
    </row>
    <row r="16" spans="1:15" ht="21.75" customHeight="1" x14ac:dyDescent="0.2">
      <c r="A16" s="253"/>
      <c r="B16" s="336"/>
      <c r="C16" s="338" t="s">
        <v>163</v>
      </c>
      <c r="D16" s="341"/>
      <c r="E16" s="265"/>
      <c r="F16" s="350"/>
      <c r="G16" s="253"/>
      <c r="H16" s="253"/>
      <c r="I16" s="253"/>
      <c r="J16" s="253"/>
      <c r="K16" s="253"/>
      <c r="L16" s="253"/>
      <c r="M16" s="253"/>
      <c r="N16" s="253"/>
      <c r="O16" s="253"/>
    </row>
    <row r="17" spans="1:15" ht="21.75" customHeight="1" x14ac:dyDescent="0.2">
      <c r="A17" s="253"/>
      <c r="B17" s="336"/>
      <c r="C17" s="340" t="s">
        <v>164</v>
      </c>
      <c r="D17" s="266" t="s">
        <v>153</v>
      </c>
      <c r="E17" s="265"/>
      <c r="F17" s="350"/>
      <c r="G17" s="253"/>
      <c r="H17" s="253"/>
      <c r="I17" s="253"/>
      <c r="J17" s="253"/>
      <c r="K17" s="253"/>
      <c r="L17" s="253"/>
      <c r="M17" s="253"/>
      <c r="N17" s="253"/>
      <c r="O17" s="253"/>
    </row>
    <row r="18" spans="1:15" ht="21.75" customHeight="1" thickBot="1" x14ac:dyDescent="0.25">
      <c r="A18" s="253"/>
      <c r="B18" s="337"/>
      <c r="C18" s="340"/>
      <c r="D18" s="266" t="s">
        <v>156</v>
      </c>
      <c r="E18" s="290"/>
      <c r="F18" s="351"/>
      <c r="G18" s="253"/>
      <c r="H18" s="253"/>
      <c r="I18" s="253"/>
      <c r="J18" s="253"/>
      <c r="K18" s="253"/>
      <c r="L18" s="253"/>
      <c r="M18" s="253"/>
      <c r="N18" s="253"/>
      <c r="O18" s="253"/>
    </row>
    <row r="19" spans="1:15" ht="21.75" customHeight="1" thickTop="1" x14ac:dyDescent="0.2">
      <c r="A19" s="253"/>
      <c r="B19" s="335" t="s">
        <v>165</v>
      </c>
      <c r="C19" s="338" t="s">
        <v>150</v>
      </c>
      <c r="D19" s="339"/>
      <c r="E19" s="291"/>
      <c r="F19" s="253"/>
      <c r="G19" s="253"/>
      <c r="H19" s="253"/>
      <c r="I19" s="253"/>
      <c r="J19" s="253"/>
      <c r="K19" s="253"/>
      <c r="L19" s="253"/>
      <c r="M19" s="253"/>
      <c r="N19" s="253"/>
      <c r="O19" s="253"/>
    </row>
    <row r="20" spans="1:15" ht="21.75" customHeight="1" x14ac:dyDescent="0.2">
      <c r="A20" s="253"/>
      <c r="B20" s="336"/>
      <c r="C20" s="338" t="s">
        <v>163</v>
      </c>
      <c r="D20" s="339"/>
      <c r="E20" s="292"/>
      <c r="F20" s="253"/>
      <c r="G20" s="253"/>
      <c r="H20" s="253"/>
      <c r="I20" s="253"/>
      <c r="J20" s="253"/>
      <c r="K20" s="253"/>
      <c r="L20" s="253"/>
      <c r="M20" s="253"/>
      <c r="N20" s="253"/>
      <c r="O20" s="253"/>
    </row>
    <row r="21" spans="1:15" ht="21.75" customHeight="1" x14ac:dyDescent="0.2">
      <c r="A21" s="253"/>
      <c r="B21" s="336"/>
      <c r="C21" s="340" t="s">
        <v>164</v>
      </c>
      <c r="D21" s="289" t="s">
        <v>153</v>
      </c>
      <c r="E21" s="292"/>
      <c r="F21" s="253"/>
      <c r="G21" s="253"/>
      <c r="H21" s="253"/>
      <c r="I21" s="253"/>
      <c r="J21" s="253"/>
      <c r="K21" s="253"/>
      <c r="L21" s="253"/>
      <c r="M21" s="253"/>
      <c r="N21" s="253"/>
      <c r="O21" s="253"/>
    </row>
    <row r="22" spans="1:15" ht="21.75" customHeight="1" thickBot="1" x14ac:dyDescent="0.25">
      <c r="A22" s="253"/>
      <c r="B22" s="337"/>
      <c r="C22" s="340"/>
      <c r="D22" s="289" t="s">
        <v>156</v>
      </c>
      <c r="E22" s="293"/>
      <c r="F22" s="253"/>
      <c r="G22" s="253"/>
      <c r="H22" s="253"/>
      <c r="I22" s="253"/>
      <c r="J22" s="253"/>
      <c r="K22" s="253"/>
      <c r="L22" s="253"/>
      <c r="M22" s="253"/>
      <c r="N22" s="253"/>
      <c r="O22" s="253"/>
    </row>
    <row r="23" spans="1:15" ht="21.75" customHeight="1" thickTop="1" x14ac:dyDescent="0.2">
      <c r="A23" s="253"/>
      <c r="B23" s="335" t="s">
        <v>166</v>
      </c>
      <c r="C23" s="338" t="s">
        <v>150</v>
      </c>
      <c r="D23" s="341"/>
      <c r="E23" s="291"/>
      <c r="F23" s="253"/>
      <c r="G23" s="253"/>
      <c r="H23" s="253"/>
      <c r="I23" s="253"/>
      <c r="J23" s="253"/>
      <c r="K23" s="253"/>
      <c r="L23" s="253"/>
      <c r="M23" s="253"/>
      <c r="N23" s="253"/>
      <c r="O23" s="253"/>
    </row>
    <row r="24" spans="1:15" ht="21.75" customHeight="1" x14ac:dyDescent="0.2">
      <c r="A24" s="253"/>
      <c r="B24" s="336"/>
      <c r="C24" s="338" t="s">
        <v>163</v>
      </c>
      <c r="D24" s="341"/>
      <c r="E24" s="292"/>
      <c r="F24" s="253"/>
      <c r="G24" s="253"/>
      <c r="H24" s="253"/>
      <c r="I24" s="253"/>
      <c r="J24" s="253"/>
      <c r="K24" s="253"/>
      <c r="L24" s="253"/>
      <c r="M24" s="253"/>
      <c r="N24" s="253"/>
      <c r="O24" s="253"/>
    </row>
    <row r="25" spans="1:15" ht="21.75" customHeight="1" x14ac:dyDescent="0.2">
      <c r="A25" s="253"/>
      <c r="B25" s="336"/>
      <c r="C25" s="340" t="s">
        <v>164</v>
      </c>
      <c r="D25" s="266" t="s">
        <v>153</v>
      </c>
      <c r="E25" s="292"/>
      <c r="F25" s="253"/>
      <c r="G25" s="253"/>
      <c r="H25" s="253"/>
      <c r="I25" s="253"/>
      <c r="J25" s="253"/>
      <c r="K25" s="253"/>
      <c r="L25" s="253"/>
      <c r="M25" s="253"/>
      <c r="N25" s="253"/>
      <c r="O25" s="253"/>
    </row>
    <row r="26" spans="1:15" ht="21.75" customHeight="1" thickBot="1" x14ac:dyDescent="0.25">
      <c r="A26" s="253"/>
      <c r="B26" s="337"/>
      <c r="C26" s="340"/>
      <c r="D26" s="266" t="s">
        <v>156</v>
      </c>
      <c r="E26" s="293"/>
      <c r="F26" s="253"/>
      <c r="G26" s="267"/>
      <c r="H26" s="253"/>
      <c r="I26" s="253"/>
      <c r="J26" s="253"/>
      <c r="K26" s="253"/>
      <c r="L26" s="253"/>
      <c r="M26" s="253"/>
      <c r="N26" s="253"/>
      <c r="O26" s="253"/>
    </row>
    <row r="27" spans="1:15" ht="21.75" customHeight="1" thickTop="1" x14ac:dyDescent="0.2">
      <c r="A27" s="253"/>
      <c r="B27" s="253"/>
      <c r="C27" s="253"/>
      <c r="D27" s="253"/>
      <c r="E27" s="253"/>
      <c r="F27" s="253"/>
      <c r="G27" s="256"/>
      <c r="H27" s="253"/>
      <c r="I27" s="253"/>
      <c r="J27" s="253"/>
      <c r="K27" s="253"/>
      <c r="L27" s="253"/>
      <c r="M27" s="253"/>
      <c r="N27" s="253"/>
      <c r="O27" s="253"/>
    </row>
    <row r="28" spans="1:15" ht="6" customHeight="1" x14ac:dyDescent="0.2">
      <c r="I28" s="253"/>
      <c r="J28" s="253"/>
      <c r="K28" s="253"/>
      <c r="L28" s="253"/>
      <c r="M28" s="253"/>
      <c r="N28" s="253"/>
      <c r="O28" s="253"/>
    </row>
  </sheetData>
  <sheetProtection algorithmName="SHA-512" hashValue="xqshmDJpi4QcCn34rSJR6L5XL6BsiEWKr8iu0Z+oOfrRYwS+L11HqpM6UtR1IQdapZ1UHlFMJKUQLU4V0++rGw==" saltValue="fyp3VE11BWdxUS3lu05UQQ==" spinCount="100000" sheet="1" selectLockedCells="1"/>
  <mergeCells count="45">
    <mergeCell ref="C1:N1"/>
    <mergeCell ref="C2:N2"/>
    <mergeCell ref="C3:D3"/>
    <mergeCell ref="G3:N3"/>
    <mergeCell ref="C4:D4"/>
    <mergeCell ref="I4:K4"/>
    <mergeCell ref="L4:N4"/>
    <mergeCell ref="L8:M8"/>
    <mergeCell ref="G9:G12"/>
    <mergeCell ref="L9:M9"/>
    <mergeCell ref="I10:J10"/>
    <mergeCell ref="L10:M10"/>
    <mergeCell ref="I11:J11"/>
    <mergeCell ref="L11:M11"/>
    <mergeCell ref="G5:G8"/>
    <mergeCell ref="L5:M5"/>
    <mergeCell ref="I6:J6"/>
    <mergeCell ref="L6:M6"/>
    <mergeCell ref="I7:J7"/>
    <mergeCell ref="L7:M7"/>
    <mergeCell ref="I8:K8"/>
    <mergeCell ref="L12:M12"/>
    <mergeCell ref="I5:J5"/>
    <mergeCell ref="B13:E13"/>
    <mergeCell ref="I13:K13"/>
    <mergeCell ref="L13:M13"/>
    <mergeCell ref="B14:E14"/>
    <mergeCell ref="F15:F18"/>
    <mergeCell ref="C16:D16"/>
    <mergeCell ref="C17:C18"/>
    <mergeCell ref="B15:B18"/>
    <mergeCell ref="C15:D15"/>
    <mergeCell ref="B19:B22"/>
    <mergeCell ref="C19:D19"/>
    <mergeCell ref="C20:D20"/>
    <mergeCell ref="C21:C22"/>
    <mergeCell ref="B23:B26"/>
    <mergeCell ref="C23:D23"/>
    <mergeCell ref="C24:D24"/>
    <mergeCell ref="C25:C26"/>
    <mergeCell ref="I9:J9"/>
    <mergeCell ref="C5:C8"/>
    <mergeCell ref="C9:C11"/>
    <mergeCell ref="C12:E12"/>
    <mergeCell ref="I12:K12"/>
  </mergeCells>
  <phoneticPr fontId="4"/>
  <conditionalFormatting sqref="E3">
    <cfRule type="containsBlanks" dxfId="3" priority="5">
      <formula>LEN(TRIM(E3))=0</formula>
    </cfRule>
  </conditionalFormatting>
  <conditionalFormatting sqref="E4:E11 I5:J7 I9:J11 E15:E26">
    <cfRule type="containsBlanks" dxfId="2" priority="2">
      <formula>LEN(TRIM(E4))=0</formula>
    </cfRule>
  </conditionalFormatting>
  <conditionalFormatting sqref="K5:K6">
    <cfRule type="containsBlanks" dxfId="1" priority="4">
      <formula>LEN(TRIM(K5))=0</formula>
    </cfRule>
  </conditionalFormatting>
  <conditionalFormatting sqref="K9:K10">
    <cfRule type="containsBlanks" dxfId="0" priority="1">
      <formula>LEN(TRIM(K9))=0</formula>
    </cfRule>
  </conditionalFormatting>
  <dataValidations count="4">
    <dataValidation imeMode="off" allowBlank="1" showInputMessage="1" showErrorMessage="1" sqref="E4" xr:uid="{780BCD6C-0F02-4D14-BE08-A33245EE2476}"/>
    <dataValidation operator="lessThanOrEqual" allowBlank="1" showInputMessage="1" showErrorMessage="1" promptTitle="【略称】" prompt="全角７文字以内_x000a_（プログラム・大型映像に表示）" sqref="F8" xr:uid="{9A9C22E9-7334-47AB-9D05-12C1E28EA90C}"/>
    <dataValidation imeMode="halfKatakana" allowBlank="1" showInputMessage="1" showErrorMessage="1" sqref="E5 E7:F7" xr:uid="{CEF096EE-7480-4F3F-99DB-DBA6B8F2F666}"/>
    <dataValidation type="list" allowBlank="1" showInputMessage="1" showErrorMessage="1" sqref="E16 E20 E24" xr:uid="{388E05BD-1898-42B0-919F-AE69F8020DD3}">
      <formula1>"有,無"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9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85"/>
  <sheetViews>
    <sheetView showZeros="0" view="pageBreakPreview" topLeftCell="A2" zoomScale="80" zoomScaleNormal="80" zoomScaleSheetLayoutView="80" workbookViewId="0">
      <selection activeCell="I18" sqref="I18"/>
    </sheetView>
  </sheetViews>
  <sheetFormatPr defaultColWidth="9.1796875" defaultRowHeight="12.5" x14ac:dyDescent="0.2"/>
  <cols>
    <col min="1" max="1" width="3.54296875" style="20" customWidth="1"/>
    <col min="2" max="2" width="14.453125" style="20" customWidth="1"/>
    <col min="3" max="3" width="15.81640625" style="20" customWidth="1"/>
    <col min="4" max="5" width="11.54296875" style="20" customWidth="1"/>
    <col min="6" max="7" width="11.54296875" style="19" customWidth="1"/>
    <col min="8" max="8" width="9.26953125" style="19" customWidth="1"/>
    <col min="9" max="9" width="14.26953125" style="19" customWidth="1"/>
    <col min="10" max="10" width="11.453125" style="19" customWidth="1"/>
    <col min="11" max="12" width="14.26953125" style="19" customWidth="1"/>
    <col min="13" max="13" width="11.453125" style="19" customWidth="1"/>
    <col min="14" max="14" width="14.26953125" style="19" customWidth="1"/>
    <col min="15" max="15" width="9.26953125" style="19" customWidth="1"/>
    <col min="16" max="16" width="9.1796875" style="19" customWidth="1"/>
    <col min="17" max="17" width="10.26953125" style="20" customWidth="1"/>
    <col min="18" max="18" width="11.54296875" style="19" hidden="1" customWidth="1"/>
    <col min="19" max="16384" width="9.1796875" style="19"/>
  </cols>
  <sheetData>
    <row r="1" spans="1:22" ht="30" hidden="1" customHeight="1" x14ac:dyDescent="0.2">
      <c r="A1" s="386" t="s">
        <v>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14"/>
    </row>
    <row r="2" spans="1:22" ht="5.5" customHeight="1" x14ac:dyDescent="0.2">
      <c r="A2" s="83"/>
      <c r="B2" s="83"/>
      <c r="C2" s="83"/>
      <c r="D2" s="83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22" ht="20.25" customHeight="1" x14ac:dyDescent="0.2">
      <c r="A3" s="83"/>
      <c r="B3" s="83"/>
      <c r="C3" s="83"/>
      <c r="D3" s="83"/>
      <c r="E3" s="83"/>
      <c r="F3" s="84"/>
      <c r="G3" s="84"/>
      <c r="H3" s="84"/>
      <c r="I3" s="84"/>
      <c r="J3" s="84"/>
      <c r="K3" s="84"/>
      <c r="L3" s="84"/>
      <c r="M3" s="387">
        <f>【初期入力】団体情報登録!$E$4</f>
        <v>0</v>
      </c>
      <c r="N3" s="387"/>
      <c r="O3" s="387"/>
      <c r="P3" s="387"/>
    </row>
    <row r="4" spans="1:22" ht="25.5" customHeight="1" x14ac:dyDescent="0.2">
      <c r="A4" s="83"/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4"/>
      <c r="N4" s="84"/>
      <c r="O4" s="84"/>
      <c r="P4" s="84"/>
    </row>
    <row r="5" spans="1:22" ht="24" customHeight="1" x14ac:dyDescent="0.2">
      <c r="A5" s="83"/>
      <c r="B5" s="87" t="s">
        <v>19</v>
      </c>
      <c r="C5" s="87"/>
      <c r="D5" s="83"/>
      <c r="E5" s="83"/>
      <c r="F5" s="83"/>
      <c r="G5" s="83"/>
      <c r="H5" s="84"/>
      <c r="I5" s="84"/>
      <c r="J5" s="85"/>
      <c r="K5" s="85"/>
      <c r="L5" s="84"/>
      <c r="M5" s="84"/>
      <c r="N5" s="84"/>
      <c r="O5" s="84"/>
      <c r="P5" s="84"/>
    </row>
    <row r="6" spans="1:22" ht="17.25" customHeight="1" x14ac:dyDescent="0.2">
      <c r="A6" s="83"/>
      <c r="B6" s="87"/>
      <c r="C6" s="87"/>
      <c r="D6" s="83"/>
      <c r="E6" s="83"/>
      <c r="F6" s="83"/>
      <c r="G6" s="83"/>
      <c r="H6" s="84"/>
      <c r="I6" s="84"/>
      <c r="J6" s="85"/>
      <c r="K6" s="85"/>
      <c r="L6" s="84"/>
      <c r="M6" s="84"/>
      <c r="N6" s="84"/>
      <c r="O6" s="84"/>
      <c r="P6" s="84"/>
    </row>
    <row r="7" spans="1:22" ht="28.5" customHeight="1" x14ac:dyDescent="0.2">
      <c r="A7" s="83"/>
      <c r="B7" s="88" t="s">
        <v>7</v>
      </c>
      <c r="C7" s="88"/>
      <c r="D7" s="89" t="s">
        <v>25</v>
      </c>
      <c r="E7" s="394" t="str">
        <f>マスターデータ!$F$2</f>
        <v>2026愛媛県小学生陸上競技チャレンジ記録会　</v>
      </c>
      <c r="F7" s="394"/>
      <c r="G7" s="394"/>
      <c r="H7" s="394"/>
      <c r="I7" s="394"/>
      <c r="J7" s="394"/>
      <c r="K7" s="394"/>
      <c r="L7" s="394"/>
      <c r="M7" s="394"/>
      <c r="N7" s="90"/>
      <c r="O7" s="88"/>
      <c r="P7" s="84"/>
    </row>
    <row r="8" spans="1:22" ht="5.5" customHeight="1" x14ac:dyDescent="0.2">
      <c r="A8" s="83"/>
      <c r="B8" s="83"/>
      <c r="C8" s="83"/>
      <c r="D8" s="85"/>
      <c r="E8" s="85"/>
      <c r="F8" s="85"/>
      <c r="G8" s="85"/>
      <c r="H8" s="85"/>
      <c r="I8" s="85"/>
      <c r="J8" s="85"/>
      <c r="K8" s="84"/>
      <c r="L8" s="84"/>
      <c r="M8" s="84"/>
      <c r="N8" s="84"/>
      <c r="O8" s="84"/>
      <c r="P8" s="84"/>
    </row>
    <row r="9" spans="1:22" ht="20.25" customHeight="1" thickBot="1" x14ac:dyDescent="0.25">
      <c r="A9" s="83"/>
      <c r="B9" s="91"/>
      <c r="C9" s="270" t="s">
        <v>105</v>
      </c>
      <c r="D9" s="414">
        <f>【初期入力】団体情報登録!$E$5</f>
        <v>0</v>
      </c>
      <c r="E9" s="415"/>
      <c r="F9" s="416"/>
      <c r="G9" s="271" t="s">
        <v>131</v>
      </c>
      <c r="H9" s="377">
        <f>【初期入力】団体情報登録!$E$7</f>
        <v>0</v>
      </c>
      <c r="I9" s="378"/>
      <c r="J9" s="379"/>
      <c r="K9" s="276"/>
      <c r="L9" s="276"/>
      <c r="M9" s="276"/>
      <c r="N9" s="276"/>
      <c r="O9" s="170"/>
      <c r="P9" s="84"/>
      <c r="R9" s="20" t="s">
        <v>132</v>
      </c>
    </row>
    <row r="10" spans="1:22" ht="43.5" customHeight="1" thickBot="1" x14ac:dyDescent="0.25">
      <c r="A10" s="83"/>
      <c r="B10" s="93" t="s">
        <v>8</v>
      </c>
      <c r="C10" s="272" t="s">
        <v>129</v>
      </c>
      <c r="D10" s="388">
        <f>【初期入力】団体情報登録!$E$6</f>
        <v>0</v>
      </c>
      <c r="E10" s="389"/>
      <c r="F10" s="390"/>
      <c r="G10" s="273" t="s">
        <v>130</v>
      </c>
      <c r="H10" s="380">
        <f>【初期入力】団体情報登録!$E$8</f>
        <v>0</v>
      </c>
      <c r="I10" s="381"/>
      <c r="J10" s="382"/>
      <c r="K10" s="276"/>
      <c r="L10" s="276"/>
      <c r="M10" s="276"/>
      <c r="N10" s="276"/>
      <c r="O10" s="170"/>
      <c r="P10" s="84"/>
      <c r="R10" s="219">
        <f>LENB(H10)</f>
        <v>1</v>
      </c>
    </row>
    <row r="11" spans="1:22" ht="24.75" hidden="1" customHeight="1" x14ac:dyDescent="0.2">
      <c r="A11" s="83"/>
      <c r="B11" s="92" t="s">
        <v>9</v>
      </c>
      <c r="C11" s="274" t="s">
        <v>15</v>
      </c>
      <c r="D11" s="406"/>
      <c r="E11" s="407"/>
      <c r="F11" s="408"/>
      <c r="G11" s="408"/>
      <c r="H11" s="408"/>
      <c r="I11" s="408"/>
      <c r="J11" s="408"/>
      <c r="K11" s="275" t="s">
        <v>14</v>
      </c>
      <c r="L11" s="409"/>
      <c r="M11" s="410"/>
      <c r="N11" s="411"/>
      <c r="O11" s="171"/>
      <c r="P11" s="84"/>
      <c r="Q11" s="321"/>
    </row>
    <row r="12" spans="1:22" ht="26.25" hidden="1" customHeight="1" x14ac:dyDescent="0.2">
      <c r="A12" s="83"/>
      <c r="B12" s="56"/>
      <c r="C12" s="403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  <c r="O12" s="40"/>
      <c r="P12" s="84"/>
      <c r="Q12" s="322"/>
    </row>
    <row r="13" spans="1:22" ht="34" customHeight="1" x14ac:dyDescent="0.2">
      <c r="A13" s="83"/>
      <c r="B13" s="94" t="s">
        <v>13</v>
      </c>
      <c r="C13" s="383">
        <f>【初期入力】団体情報登録!$E$9</f>
        <v>0</v>
      </c>
      <c r="D13" s="384"/>
      <c r="E13" s="384"/>
      <c r="F13" s="384"/>
      <c r="G13" s="384"/>
      <c r="H13" s="384"/>
      <c r="I13" s="384"/>
      <c r="J13" s="385"/>
      <c r="K13" s="93" t="s">
        <v>11</v>
      </c>
      <c r="L13" s="412">
        <f>【初期入力】団体情報登録!$E$10</f>
        <v>0</v>
      </c>
      <c r="M13" s="381"/>
      <c r="N13" s="382"/>
      <c r="O13" s="40"/>
      <c r="P13" s="84"/>
    </row>
    <row r="14" spans="1:22" ht="7.5" customHeight="1" x14ac:dyDescent="0.2">
      <c r="A14" s="83"/>
      <c r="B14" s="83"/>
      <c r="C14" s="83"/>
      <c r="D14" s="84"/>
      <c r="E14" s="84"/>
      <c r="F14" s="95"/>
      <c r="G14" s="95"/>
      <c r="H14" s="95"/>
      <c r="I14" s="96"/>
      <c r="J14" s="96"/>
      <c r="K14" s="83"/>
      <c r="L14" s="83"/>
      <c r="M14" s="83"/>
      <c r="N14" s="83"/>
      <c r="O14" s="83"/>
      <c r="P14" s="84"/>
    </row>
    <row r="15" spans="1:22" s="21" customFormat="1" ht="21.75" customHeight="1" thickBot="1" x14ac:dyDescent="0.25">
      <c r="A15" s="88"/>
      <c r="B15" s="87"/>
      <c r="C15" s="87"/>
      <c r="D15" s="87"/>
      <c r="E15" s="87"/>
      <c r="F15" s="400" t="s">
        <v>12</v>
      </c>
      <c r="G15" s="190"/>
      <c r="H15" s="395" t="s">
        <v>63</v>
      </c>
      <c r="I15" s="396"/>
      <c r="J15" s="397"/>
      <c r="K15" s="398"/>
      <c r="L15" s="87"/>
      <c r="M15" s="87"/>
      <c r="N15" s="97"/>
      <c r="O15" s="97"/>
      <c r="P15" s="87"/>
      <c r="Q15" s="321"/>
    </row>
    <row r="16" spans="1:22" s="21" customFormat="1" ht="30" customHeight="1" thickBot="1" x14ac:dyDescent="0.25">
      <c r="A16" s="88"/>
      <c r="B16" s="87"/>
      <c r="C16" s="87"/>
      <c r="D16" s="87"/>
      <c r="E16" s="87"/>
      <c r="F16" s="401"/>
      <c r="G16" s="98" t="s">
        <v>64</v>
      </c>
      <c r="H16" s="311" t="s">
        <v>138</v>
      </c>
      <c r="I16" s="215">
        <f>COUNTA($D$25:$D$84)</f>
        <v>0</v>
      </c>
      <c r="J16" s="202" t="s">
        <v>72</v>
      </c>
      <c r="K16" s="207" t="str">
        <f>($I$16*800)&amp;"円"</f>
        <v>0円</v>
      </c>
      <c r="L16" s="87"/>
      <c r="M16" s="87"/>
      <c r="N16" s="97"/>
      <c r="O16" s="97"/>
      <c r="P16" s="87"/>
      <c r="Q16" s="321"/>
      <c r="S16" s="399" t="s">
        <v>26</v>
      </c>
      <c r="T16" s="399"/>
      <c r="U16" s="399"/>
      <c r="V16" s="399"/>
    </row>
    <row r="17" spans="1:22" s="21" customFormat="1" ht="30" customHeight="1" thickBot="1" x14ac:dyDescent="0.25">
      <c r="A17" s="88"/>
      <c r="B17" s="87"/>
      <c r="C17" s="87"/>
      <c r="D17" s="87"/>
      <c r="E17" s="87"/>
      <c r="F17" s="401"/>
      <c r="G17" s="98" t="s">
        <v>67</v>
      </c>
      <c r="H17" s="312" t="s">
        <v>139</v>
      </c>
      <c r="I17" s="216">
        <f>COUNTA(リレー一覧!$C$4:$C$10)+COUNTA(リレー一覧!$C$12:$C$18)</f>
        <v>0</v>
      </c>
      <c r="J17" s="210" t="s">
        <v>73</v>
      </c>
      <c r="K17" s="209" t="str">
        <f>($I$17*1200)&amp;"円"</f>
        <v>0円</v>
      </c>
      <c r="L17" s="87"/>
      <c r="M17" s="87"/>
      <c r="N17" s="97"/>
      <c r="O17" s="97"/>
      <c r="P17" s="87"/>
      <c r="Q17" s="321"/>
      <c r="S17" s="25"/>
      <c r="T17" s="25"/>
      <c r="U17" s="25"/>
      <c r="V17" s="25"/>
    </row>
    <row r="18" spans="1:22" s="21" customFormat="1" ht="30" customHeight="1" thickBot="1" x14ac:dyDescent="0.25">
      <c r="A18" s="88"/>
      <c r="B18" s="87"/>
      <c r="C18" s="87"/>
      <c r="D18" s="87"/>
      <c r="E18" s="87"/>
      <c r="F18" s="401"/>
      <c r="G18" s="98" t="s">
        <v>68</v>
      </c>
      <c r="H18" s="313" t="s">
        <v>70</v>
      </c>
      <c r="I18" s="217"/>
      <c r="J18" s="203" t="s">
        <v>71</v>
      </c>
      <c r="K18" s="208" t="str">
        <f>($I$18*300)&amp;"円"</f>
        <v>0円</v>
      </c>
      <c r="L18" s="87"/>
      <c r="M18" s="87"/>
      <c r="N18" s="97"/>
      <c r="O18" s="97"/>
      <c r="P18" s="87"/>
      <c r="Q18" s="321"/>
      <c r="S18" s="25"/>
      <c r="T18" s="25"/>
      <c r="U18" s="25"/>
      <c r="V18" s="25"/>
    </row>
    <row r="19" spans="1:22" s="21" customFormat="1" ht="30" customHeight="1" x14ac:dyDescent="0.2">
      <c r="A19" s="88"/>
      <c r="B19" s="87"/>
      <c r="C19" s="87"/>
      <c r="D19" s="87"/>
      <c r="E19" s="87"/>
      <c r="F19" s="402"/>
      <c r="G19" s="98" t="s">
        <v>65</v>
      </c>
      <c r="H19" s="383" t="str">
        <f>(800*$I$16)+(1200*$I$17)+(300*$I$18)&amp;"円"</f>
        <v>0円</v>
      </c>
      <c r="I19" s="413"/>
      <c r="J19" s="384"/>
      <c r="K19" s="385"/>
      <c r="L19" s="87"/>
      <c r="M19" s="87"/>
      <c r="N19" s="97"/>
      <c r="O19" s="97"/>
      <c r="P19" s="87"/>
      <c r="Q19" s="321"/>
      <c r="S19" s="25"/>
      <c r="T19" s="25"/>
      <c r="U19" s="25"/>
      <c r="V19" s="25"/>
    </row>
    <row r="20" spans="1:22" s="21" customFormat="1" ht="12.75" customHeight="1" x14ac:dyDescent="0.2">
      <c r="A20" s="88"/>
      <c r="B20" s="88"/>
      <c r="C20" s="88"/>
      <c r="D20" s="88"/>
      <c r="E20" s="88"/>
      <c r="F20" s="99"/>
      <c r="G20" s="100"/>
      <c r="H20" s="100"/>
      <c r="I20" s="100"/>
      <c r="J20" s="100"/>
      <c r="K20" s="100"/>
      <c r="L20" s="97"/>
      <c r="M20" s="97"/>
      <c r="N20" s="101"/>
      <c r="O20" s="101"/>
      <c r="P20" s="87"/>
      <c r="Q20" s="321"/>
      <c r="S20" s="393" t="s">
        <v>25</v>
      </c>
      <c r="T20" s="393"/>
      <c r="U20" s="393"/>
      <c r="V20" s="25" t="s">
        <v>26</v>
      </c>
    </row>
    <row r="21" spans="1:22" s="26" customFormat="1" ht="11.25" customHeight="1" x14ac:dyDescent="0.2">
      <c r="A21" s="102"/>
      <c r="B21" s="102"/>
      <c r="C21" s="102"/>
      <c r="D21" s="102"/>
      <c r="E21" s="102"/>
      <c r="F21" s="103"/>
      <c r="G21" s="103"/>
      <c r="H21" s="102"/>
      <c r="I21" s="102"/>
      <c r="J21" s="102"/>
      <c r="K21" s="104"/>
      <c r="L21" s="105"/>
      <c r="M21" s="105"/>
      <c r="N21" s="105"/>
      <c r="O21" s="105"/>
      <c r="P21" s="102"/>
    </row>
    <row r="22" spans="1:22" s="27" customFormat="1" ht="15" customHeight="1" thickBot="1" x14ac:dyDescent="0.25">
      <c r="A22" s="102"/>
      <c r="B22" s="102"/>
      <c r="C22" s="102"/>
      <c r="D22" s="102" t="s">
        <v>5</v>
      </c>
      <c r="E22" s="102" t="s">
        <v>5</v>
      </c>
      <c r="F22" s="102" t="s">
        <v>4</v>
      </c>
      <c r="G22" s="102" t="s">
        <v>4</v>
      </c>
      <c r="H22" s="102" t="s">
        <v>4</v>
      </c>
      <c r="I22" s="106" t="s">
        <v>20</v>
      </c>
      <c r="J22" s="102" t="s">
        <v>4</v>
      </c>
      <c r="K22" s="102" t="s">
        <v>42</v>
      </c>
      <c r="L22" s="106" t="s">
        <v>20</v>
      </c>
      <c r="M22" s="102" t="s">
        <v>4</v>
      </c>
      <c r="N22" s="102" t="s">
        <v>42</v>
      </c>
      <c r="O22" s="102"/>
      <c r="P22" s="102"/>
      <c r="Q22" s="26"/>
    </row>
    <row r="23" spans="1:22" s="28" customFormat="1" ht="32.25" customHeight="1" thickBot="1" x14ac:dyDescent="0.25">
      <c r="A23" s="107"/>
      <c r="B23" s="108" t="s">
        <v>16</v>
      </c>
      <c r="C23" s="109" t="s">
        <v>30</v>
      </c>
      <c r="D23" s="110" t="s">
        <v>31</v>
      </c>
      <c r="E23" s="111" t="s">
        <v>32</v>
      </c>
      <c r="F23" s="110" t="s">
        <v>35</v>
      </c>
      <c r="G23" s="111" t="s">
        <v>36</v>
      </c>
      <c r="H23" s="112" t="s">
        <v>0</v>
      </c>
      <c r="I23" s="113" t="s">
        <v>1</v>
      </c>
      <c r="J23" s="114" t="s">
        <v>10</v>
      </c>
      <c r="K23" s="43" t="s">
        <v>40</v>
      </c>
      <c r="L23" s="220" t="s">
        <v>2</v>
      </c>
      <c r="M23" s="221" t="s">
        <v>29</v>
      </c>
      <c r="N23" s="222" t="s">
        <v>40</v>
      </c>
      <c r="O23" s="391" t="s">
        <v>28</v>
      </c>
      <c r="P23" s="392"/>
      <c r="Q23" s="320" t="s">
        <v>199</v>
      </c>
      <c r="S23" s="28" t="s">
        <v>26</v>
      </c>
    </row>
    <row r="24" spans="1:22" s="28" customFormat="1" ht="32.25" customHeight="1" thickBot="1" x14ac:dyDescent="0.25">
      <c r="A24" s="115" t="s">
        <v>3</v>
      </c>
      <c r="B24" s="55" t="s">
        <v>42</v>
      </c>
      <c r="C24" s="116" t="s">
        <v>41</v>
      </c>
      <c r="D24" s="117" t="s">
        <v>33</v>
      </c>
      <c r="E24" s="118" t="s">
        <v>34</v>
      </c>
      <c r="F24" s="117" t="s">
        <v>37</v>
      </c>
      <c r="G24" s="118" t="s">
        <v>38</v>
      </c>
      <c r="H24" s="119">
        <v>4</v>
      </c>
      <c r="I24" s="120" t="s">
        <v>21</v>
      </c>
      <c r="J24" s="121" t="s">
        <v>23</v>
      </c>
      <c r="K24" s="44" t="s">
        <v>42</v>
      </c>
      <c r="L24" s="223" t="s">
        <v>22</v>
      </c>
      <c r="M24" s="224" t="s">
        <v>122</v>
      </c>
      <c r="N24" s="225" t="s">
        <v>42</v>
      </c>
      <c r="O24" s="196" t="s">
        <v>62</v>
      </c>
      <c r="P24" s="315" t="s">
        <v>59</v>
      </c>
      <c r="Q24" s="323" t="s">
        <v>200</v>
      </c>
      <c r="S24" s="28" t="s">
        <v>26</v>
      </c>
    </row>
    <row r="25" spans="1:22" ht="32.25" customHeight="1" x14ac:dyDescent="0.2">
      <c r="A25" s="29">
        <v>1</v>
      </c>
      <c r="B25" s="56">
        <f>IF($D25="",0,$H$10)</f>
        <v>0</v>
      </c>
      <c r="C25" s="45"/>
      <c r="D25" s="42"/>
      <c r="E25" s="32"/>
      <c r="F25" s="42"/>
      <c r="G25" s="32"/>
      <c r="H25" s="46"/>
      <c r="I25" s="33"/>
      <c r="J25" s="47"/>
      <c r="K25" s="48" t="e">
        <f>VLOOKUP($I25,マスターデータ!$B$2:$C$14,2,FALSE)</f>
        <v>#N/A</v>
      </c>
      <c r="L25" s="226"/>
      <c r="M25" s="227"/>
      <c r="N25" s="228" t="e">
        <f>VLOOKUP($L25,マスターデータ!$B$2:$C$14,2,FALSE)</f>
        <v>#N/A</v>
      </c>
      <c r="O25" s="197"/>
      <c r="P25" s="316"/>
      <c r="Q25" s="324"/>
      <c r="R25" s="319" t="str">
        <f>$D25&amp;"　　"&amp;$E25</f>
        <v>　　</v>
      </c>
      <c r="S25" s="28" t="s">
        <v>26</v>
      </c>
    </row>
    <row r="26" spans="1:22" ht="32.25" customHeight="1" x14ac:dyDescent="0.2">
      <c r="A26" s="34">
        <v>2</v>
      </c>
      <c r="B26" s="56">
        <f t="shared" ref="B26:B84" si="0">IF($D26="",0,$H$10)</f>
        <v>0</v>
      </c>
      <c r="C26" s="49"/>
      <c r="D26" s="42"/>
      <c r="E26" s="32"/>
      <c r="F26" s="30"/>
      <c r="G26" s="31"/>
      <c r="H26" s="46"/>
      <c r="I26" s="33"/>
      <c r="J26" s="50"/>
      <c r="K26" s="48" t="e">
        <f>VLOOKUP($I26,マスターデータ!$B$2:$C$14,2,FALSE)</f>
        <v>#N/A</v>
      </c>
      <c r="L26" s="226"/>
      <c r="M26" s="229"/>
      <c r="N26" s="228" t="e">
        <f>VLOOKUP($L26,マスターデータ!$B$2:$C$14,2,FALSE)</f>
        <v>#N/A</v>
      </c>
      <c r="O26" s="197"/>
      <c r="P26" s="316"/>
      <c r="Q26" s="324"/>
      <c r="R26" s="319" t="str">
        <f t="shared" ref="R26:R84" si="1">$D26&amp;"　　"&amp;$E26</f>
        <v>　　</v>
      </c>
      <c r="S26" s="28" t="s">
        <v>26</v>
      </c>
    </row>
    <row r="27" spans="1:22" ht="32.25" customHeight="1" x14ac:dyDescent="0.2">
      <c r="A27" s="34">
        <v>3</v>
      </c>
      <c r="B27" s="56">
        <f t="shared" si="0"/>
        <v>0</v>
      </c>
      <c r="C27" s="49"/>
      <c r="D27" s="42"/>
      <c r="E27" s="32"/>
      <c r="F27" s="30"/>
      <c r="G27" s="31"/>
      <c r="H27" s="46"/>
      <c r="I27" s="33"/>
      <c r="J27" s="50"/>
      <c r="K27" s="48" t="e">
        <f>VLOOKUP($I27,マスターデータ!$B$2:$C$14,2,FALSE)</f>
        <v>#N/A</v>
      </c>
      <c r="L27" s="226"/>
      <c r="M27" s="229"/>
      <c r="N27" s="228" t="e">
        <f>VLOOKUP($L27,マスターデータ!$B$2:$C$14,2,FALSE)</f>
        <v>#N/A</v>
      </c>
      <c r="O27" s="197"/>
      <c r="P27" s="316"/>
      <c r="Q27" s="324"/>
      <c r="R27" s="319" t="str">
        <f t="shared" si="1"/>
        <v>　　</v>
      </c>
      <c r="S27" s="28" t="s">
        <v>26</v>
      </c>
    </row>
    <row r="28" spans="1:22" ht="32.25" customHeight="1" x14ac:dyDescent="0.2">
      <c r="A28" s="34">
        <v>4</v>
      </c>
      <c r="B28" s="56">
        <f t="shared" si="0"/>
        <v>0</v>
      </c>
      <c r="C28" s="49"/>
      <c r="D28" s="42"/>
      <c r="E28" s="31"/>
      <c r="F28" s="30"/>
      <c r="G28" s="31"/>
      <c r="H28" s="46"/>
      <c r="I28" s="33"/>
      <c r="J28" s="50"/>
      <c r="K28" s="48" t="e">
        <f>VLOOKUP($I28,マスターデータ!$B$2:$C$14,2,FALSE)</f>
        <v>#N/A</v>
      </c>
      <c r="L28" s="226"/>
      <c r="M28" s="229"/>
      <c r="N28" s="228" t="e">
        <f>VLOOKUP($L28,マスターデータ!$B$2:$C$14,2,FALSE)</f>
        <v>#N/A</v>
      </c>
      <c r="O28" s="197"/>
      <c r="P28" s="316"/>
      <c r="Q28" s="324"/>
      <c r="R28" s="319" t="str">
        <f t="shared" si="1"/>
        <v>　　</v>
      </c>
      <c r="S28" s="28" t="s">
        <v>26</v>
      </c>
    </row>
    <row r="29" spans="1:22" ht="32.25" customHeight="1" x14ac:dyDescent="0.2">
      <c r="A29" s="34">
        <v>5</v>
      </c>
      <c r="B29" s="56">
        <f t="shared" si="0"/>
        <v>0</v>
      </c>
      <c r="C29" s="49"/>
      <c r="D29" s="42"/>
      <c r="E29" s="31"/>
      <c r="F29" s="30"/>
      <c r="G29" s="31"/>
      <c r="H29" s="46"/>
      <c r="I29" s="33"/>
      <c r="J29" s="50"/>
      <c r="K29" s="48" t="e">
        <f>VLOOKUP($I29,マスターデータ!$B$2:$C$14,2,FALSE)</f>
        <v>#N/A</v>
      </c>
      <c r="L29" s="226"/>
      <c r="M29" s="229"/>
      <c r="N29" s="228" t="e">
        <f>VLOOKUP($L29,マスターデータ!$B$2:$C$14,2,FALSE)</f>
        <v>#N/A</v>
      </c>
      <c r="O29" s="197"/>
      <c r="P29" s="316"/>
      <c r="Q29" s="324"/>
      <c r="R29" s="319" t="str">
        <f t="shared" si="1"/>
        <v>　　</v>
      </c>
      <c r="S29" s="28" t="s">
        <v>26</v>
      </c>
    </row>
    <row r="30" spans="1:22" ht="32.25" customHeight="1" x14ac:dyDescent="0.2">
      <c r="A30" s="34">
        <v>6</v>
      </c>
      <c r="B30" s="56">
        <f t="shared" si="0"/>
        <v>0</v>
      </c>
      <c r="C30" s="49"/>
      <c r="D30" s="42"/>
      <c r="E30" s="31"/>
      <c r="F30" s="30"/>
      <c r="G30" s="31"/>
      <c r="H30" s="46"/>
      <c r="I30" s="33"/>
      <c r="J30" s="50"/>
      <c r="K30" s="48" t="e">
        <f>VLOOKUP($I30,マスターデータ!$B$2:$C$14,2,FALSE)</f>
        <v>#N/A</v>
      </c>
      <c r="L30" s="226"/>
      <c r="M30" s="229"/>
      <c r="N30" s="228" t="e">
        <f>VLOOKUP($L30,マスターデータ!$B$2:$C$14,2,FALSE)</f>
        <v>#N/A</v>
      </c>
      <c r="O30" s="197"/>
      <c r="P30" s="316"/>
      <c r="Q30" s="324"/>
      <c r="R30" s="319" t="str">
        <f t="shared" si="1"/>
        <v>　　</v>
      </c>
      <c r="S30" s="19" t="s">
        <v>26</v>
      </c>
    </row>
    <row r="31" spans="1:22" ht="32.25" customHeight="1" x14ac:dyDescent="0.2">
      <c r="A31" s="34">
        <v>7</v>
      </c>
      <c r="B31" s="56">
        <f t="shared" si="0"/>
        <v>0</v>
      </c>
      <c r="C31" s="49"/>
      <c r="D31" s="30"/>
      <c r="E31" s="31"/>
      <c r="F31" s="30"/>
      <c r="G31" s="31"/>
      <c r="H31" s="46"/>
      <c r="I31" s="33"/>
      <c r="J31" s="50"/>
      <c r="K31" s="48" t="e">
        <f>VLOOKUP($I31,マスターデータ!$B$2:$C$14,2,FALSE)</f>
        <v>#N/A</v>
      </c>
      <c r="L31" s="226" t="s">
        <v>24</v>
      </c>
      <c r="M31" s="229"/>
      <c r="N31" s="228" t="e">
        <f>VLOOKUP($L31,マスターデータ!$B$2:$C$14,2,FALSE)</f>
        <v>#N/A</v>
      </c>
      <c r="O31" s="197"/>
      <c r="P31" s="316"/>
      <c r="Q31" s="324"/>
      <c r="R31" s="319" t="str">
        <f t="shared" si="1"/>
        <v>　　</v>
      </c>
    </row>
    <row r="32" spans="1:22" ht="32.25" customHeight="1" x14ac:dyDescent="0.2">
      <c r="A32" s="34">
        <v>8</v>
      </c>
      <c r="B32" s="56">
        <f t="shared" si="0"/>
        <v>0</v>
      </c>
      <c r="C32" s="49"/>
      <c r="D32" s="30"/>
      <c r="E32" s="31"/>
      <c r="F32" s="30"/>
      <c r="G32" s="31"/>
      <c r="H32" s="46"/>
      <c r="I32" s="33"/>
      <c r="J32" s="50"/>
      <c r="K32" s="48" t="e">
        <f>VLOOKUP($I32,マスターデータ!$B$2:$C$14,2,FALSE)</f>
        <v>#N/A</v>
      </c>
      <c r="L32" s="226" t="s">
        <v>24</v>
      </c>
      <c r="M32" s="229"/>
      <c r="N32" s="228" t="e">
        <f>VLOOKUP($L32,マスターデータ!$B$2:$C$14,2,FALSE)</f>
        <v>#N/A</v>
      </c>
      <c r="O32" s="197"/>
      <c r="P32" s="316"/>
      <c r="Q32" s="324"/>
      <c r="R32" s="319" t="str">
        <f t="shared" si="1"/>
        <v>　　</v>
      </c>
    </row>
    <row r="33" spans="1:18" ht="32.25" customHeight="1" x14ac:dyDescent="0.2">
      <c r="A33" s="34">
        <v>9</v>
      </c>
      <c r="B33" s="56">
        <f t="shared" si="0"/>
        <v>0</v>
      </c>
      <c r="C33" s="49"/>
      <c r="D33" s="30"/>
      <c r="E33" s="31"/>
      <c r="F33" s="30"/>
      <c r="G33" s="31"/>
      <c r="H33" s="46"/>
      <c r="I33" s="33"/>
      <c r="J33" s="50"/>
      <c r="K33" s="48" t="e">
        <f>VLOOKUP($I33,マスターデータ!$B$2:$C$14,2,FALSE)</f>
        <v>#N/A</v>
      </c>
      <c r="L33" s="226" t="s">
        <v>24</v>
      </c>
      <c r="M33" s="229"/>
      <c r="N33" s="228" t="e">
        <f>VLOOKUP($L33,マスターデータ!$B$2:$C$14,2,FALSE)</f>
        <v>#N/A</v>
      </c>
      <c r="O33" s="192"/>
      <c r="P33" s="316"/>
      <c r="Q33" s="324"/>
      <c r="R33" s="319" t="str">
        <f t="shared" si="1"/>
        <v>　　</v>
      </c>
    </row>
    <row r="34" spans="1:18" ht="32.25" customHeight="1" x14ac:dyDescent="0.2">
      <c r="A34" s="34">
        <v>10</v>
      </c>
      <c r="B34" s="56">
        <f t="shared" si="0"/>
        <v>0</v>
      </c>
      <c r="C34" s="49"/>
      <c r="D34" s="30"/>
      <c r="E34" s="31"/>
      <c r="F34" s="30"/>
      <c r="G34" s="31"/>
      <c r="H34" s="46"/>
      <c r="I34" s="33"/>
      <c r="J34" s="50"/>
      <c r="K34" s="48" t="e">
        <f>VLOOKUP($I34,マスターデータ!$B$2:$C$14,2,FALSE)</f>
        <v>#N/A</v>
      </c>
      <c r="L34" s="226" t="s">
        <v>24</v>
      </c>
      <c r="M34" s="229"/>
      <c r="N34" s="228" t="e">
        <f>VLOOKUP($L34,マスターデータ!$B$2:$C$14,2,FALSE)</f>
        <v>#N/A</v>
      </c>
      <c r="O34" s="192"/>
      <c r="P34" s="316"/>
      <c r="Q34" s="324"/>
      <c r="R34" s="319" t="str">
        <f t="shared" si="1"/>
        <v>　　</v>
      </c>
    </row>
    <row r="35" spans="1:18" ht="32.25" customHeight="1" x14ac:dyDescent="0.2">
      <c r="A35" s="34">
        <v>11</v>
      </c>
      <c r="B35" s="56">
        <f t="shared" si="0"/>
        <v>0</v>
      </c>
      <c r="C35" s="49"/>
      <c r="D35" s="30"/>
      <c r="E35" s="31"/>
      <c r="F35" s="30"/>
      <c r="G35" s="31"/>
      <c r="H35" s="46"/>
      <c r="I35" s="33"/>
      <c r="J35" s="50"/>
      <c r="K35" s="48" t="e">
        <f>VLOOKUP($I35,マスターデータ!$B$2:$C$14,2,FALSE)</f>
        <v>#N/A</v>
      </c>
      <c r="L35" s="226" t="s">
        <v>24</v>
      </c>
      <c r="M35" s="229"/>
      <c r="N35" s="228" t="e">
        <f>VLOOKUP($L35,マスターデータ!$B$2:$C$14,2,FALSE)</f>
        <v>#N/A</v>
      </c>
      <c r="O35" s="192"/>
      <c r="P35" s="316"/>
      <c r="Q35" s="324"/>
      <c r="R35" s="319" t="str">
        <f t="shared" si="1"/>
        <v>　　</v>
      </c>
    </row>
    <row r="36" spans="1:18" ht="32.25" customHeight="1" x14ac:dyDescent="0.2">
      <c r="A36" s="34">
        <v>12</v>
      </c>
      <c r="B36" s="56">
        <f t="shared" si="0"/>
        <v>0</v>
      </c>
      <c r="C36" s="49"/>
      <c r="D36" s="30"/>
      <c r="E36" s="31"/>
      <c r="F36" s="30"/>
      <c r="G36" s="31"/>
      <c r="H36" s="46"/>
      <c r="I36" s="33"/>
      <c r="J36" s="50"/>
      <c r="K36" s="48" t="e">
        <f>VLOOKUP($I36,マスターデータ!$B$2:$C$14,2,FALSE)</f>
        <v>#N/A</v>
      </c>
      <c r="L36" s="226" t="s">
        <v>24</v>
      </c>
      <c r="M36" s="229"/>
      <c r="N36" s="228" t="e">
        <f>VLOOKUP($L36,マスターデータ!$B$2:$C$14,2,FALSE)</f>
        <v>#N/A</v>
      </c>
      <c r="O36" s="192"/>
      <c r="P36" s="316"/>
      <c r="Q36" s="324"/>
      <c r="R36" s="319" t="str">
        <f t="shared" si="1"/>
        <v>　　</v>
      </c>
    </row>
    <row r="37" spans="1:18" ht="32.25" customHeight="1" x14ac:dyDescent="0.2">
      <c r="A37" s="34">
        <v>13</v>
      </c>
      <c r="B37" s="56">
        <f t="shared" si="0"/>
        <v>0</v>
      </c>
      <c r="C37" s="49"/>
      <c r="D37" s="30"/>
      <c r="E37" s="31"/>
      <c r="F37" s="30"/>
      <c r="G37" s="31"/>
      <c r="H37" s="46"/>
      <c r="I37" s="33"/>
      <c r="J37" s="50"/>
      <c r="K37" s="48" t="e">
        <f>VLOOKUP($I37,マスターデータ!$B$2:$C$14,2,FALSE)</f>
        <v>#N/A</v>
      </c>
      <c r="L37" s="226" t="s">
        <v>24</v>
      </c>
      <c r="M37" s="229"/>
      <c r="N37" s="228" t="e">
        <f>VLOOKUP($L37,マスターデータ!$B$2:$C$14,2,FALSE)</f>
        <v>#N/A</v>
      </c>
      <c r="O37" s="192"/>
      <c r="P37" s="316"/>
      <c r="Q37" s="324"/>
      <c r="R37" s="319" t="str">
        <f t="shared" si="1"/>
        <v>　　</v>
      </c>
    </row>
    <row r="38" spans="1:18" ht="32.25" customHeight="1" x14ac:dyDescent="0.2">
      <c r="A38" s="34">
        <v>14</v>
      </c>
      <c r="B38" s="56">
        <f t="shared" si="0"/>
        <v>0</v>
      </c>
      <c r="C38" s="49"/>
      <c r="D38" s="30"/>
      <c r="E38" s="31"/>
      <c r="F38" s="30"/>
      <c r="G38" s="31"/>
      <c r="H38" s="46"/>
      <c r="I38" s="33" t="s">
        <v>24</v>
      </c>
      <c r="J38" s="50"/>
      <c r="K38" s="48" t="e">
        <f>VLOOKUP($I38,マスターデータ!$B$2:$C$14,2,FALSE)</f>
        <v>#N/A</v>
      </c>
      <c r="L38" s="226" t="s">
        <v>24</v>
      </c>
      <c r="M38" s="229"/>
      <c r="N38" s="228" t="e">
        <f>VLOOKUP($L38,マスターデータ!$B$2:$C$14,2,FALSE)</f>
        <v>#N/A</v>
      </c>
      <c r="O38" s="192"/>
      <c r="P38" s="316"/>
      <c r="Q38" s="324"/>
      <c r="R38" s="319" t="str">
        <f t="shared" si="1"/>
        <v>　　</v>
      </c>
    </row>
    <row r="39" spans="1:18" ht="32.25" customHeight="1" x14ac:dyDescent="0.2">
      <c r="A39" s="34">
        <v>15</v>
      </c>
      <c r="B39" s="56">
        <f t="shared" si="0"/>
        <v>0</v>
      </c>
      <c r="C39" s="49"/>
      <c r="D39" s="30"/>
      <c r="E39" s="31"/>
      <c r="F39" s="30"/>
      <c r="G39" s="31"/>
      <c r="H39" s="46"/>
      <c r="I39" s="33" t="s">
        <v>24</v>
      </c>
      <c r="J39" s="50"/>
      <c r="K39" s="48" t="e">
        <f>VLOOKUP($I39,マスターデータ!$B$2:$C$14,2,FALSE)</f>
        <v>#N/A</v>
      </c>
      <c r="L39" s="226" t="s">
        <v>24</v>
      </c>
      <c r="M39" s="229"/>
      <c r="N39" s="228" t="e">
        <f>VLOOKUP($L39,マスターデータ!$B$2:$C$14,2,FALSE)</f>
        <v>#N/A</v>
      </c>
      <c r="O39" s="192"/>
      <c r="P39" s="316"/>
      <c r="Q39" s="324"/>
      <c r="R39" s="319" t="str">
        <f t="shared" si="1"/>
        <v>　　</v>
      </c>
    </row>
    <row r="40" spans="1:18" ht="32.25" customHeight="1" x14ac:dyDescent="0.2">
      <c r="A40" s="34">
        <v>16</v>
      </c>
      <c r="B40" s="56">
        <f t="shared" si="0"/>
        <v>0</v>
      </c>
      <c r="C40" s="49"/>
      <c r="D40" s="30"/>
      <c r="E40" s="31"/>
      <c r="F40" s="30"/>
      <c r="G40" s="31"/>
      <c r="H40" s="46"/>
      <c r="I40" s="33" t="s">
        <v>24</v>
      </c>
      <c r="J40" s="50"/>
      <c r="K40" s="48" t="e">
        <f>VLOOKUP($I40,マスターデータ!$B$2:$C$14,2,FALSE)</f>
        <v>#N/A</v>
      </c>
      <c r="L40" s="226" t="s">
        <v>24</v>
      </c>
      <c r="M40" s="229"/>
      <c r="N40" s="228" t="e">
        <f>VLOOKUP($L40,マスターデータ!$B$2:$C$14,2,FALSE)</f>
        <v>#N/A</v>
      </c>
      <c r="O40" s="192"/>
      <c r="P40" s="316"/>
      <c r="Q40" s="324"/>
      <c r="R40" s="319" t="str">
        <f t="shared" si="1"/>
        <v>　　</v>
      </c>
    </row>
    <row r="41" spans="1:18" ht="32.25" customHeight="1" x14ac:dyDescent="0.2">
      <c r="A41" s="34">
        <v>17</v>
      </c>
      <c r="B41" s="56">
        <f t="shared" si="0"/>
        <v>0</v>
      </c>
      <c r="C41" s="49"/>
      <c r="D41" s="30"/>
      <c r="E41" s="31"/>
      <c r="F41" s="30"/>
      <c r="G41" s="31"/>
      <c r="H41" s="46"/>
      <c r="I41" s="33" t="s">
        <v>24</v>
      </c>
      <c r="J41" s="50"/>
      <c r="K41" s="48" t="e">
        <f>VLOOKUP($I41,マスターデータ!$B$2:$C$14,2,FALSE)</f>
        <v>#N/A</v>
      </c>
      <c r="L41" s="226" t="s">
        <v>24</v>
      </c>
      <c r="M41" s="229"/>
      <c r="N41" s="228" t="e">
        <f>VLOOKUP($L41,マスターデータ!$B$2:$C$14,2,FALSE)</f>
        <v>#N/A</v>
      </c>
      <c r="O41" s="192"/>
      <c r="P41" s="316"/>
      <c r="Q41" s="324"/>
      <c r="R41" s="319" t="str">
        <f t="shared" si="1"/>
        <v>　　</v>
      </c>
    </row>
    <row r="42" spans="1:18" ht="32.25" customHeight="1" x14ac:dyDescent="0.2">
      <c r="A42" s="34">
        <v>18</v>
      </c>
      <c r="B42" s="56">
        <f t="shared" si="0"/>
        <v>0</v>
      </c>
      <c r="C42" s="49"/>
      <c r="D42" s="30"/>
      <c r="E42" s="31"/>
      <c r="F42" s="30"/>
      <c r="G42" s="31"/>
      <c r="H42" s="46"/>
      <c r="I42" s="33" t="s">
        <v>24</v>
      </c>
      <c r="J42" s="50"/>
      <c r="K42" s="48" t="e">
        <f>VLOOKUP($I42,マスターデータ!$B$2:$C$14,2,FALSE)</f>
        <v>#N/A</v>
      </c>
      <c r="L42" s="226" t="s">
        <v>24</v>
      </c>
      <c r="M42" s="229"/>
      <c r="N42" s="228" t="e">
        <f>VLOOKUP($L42,マスターデータ!$B$2:$C$14,2,FALSE)</f>
        <v>#N/A</v>
      </c>
      <c r="O42" s="192"/>
      <c r="P42" s="316"/>
      <c r="Q42" s="324"/>
      <c r="R42" s="319" t="str">
        <f t="shared" si="1"/>
        <v>　　</v>
      </c>
    </row>
    <row r="43" spans="1:18" ht="32.25" customHeight="1" x14ac:dyDescent="0.2">
      <c r="A43" s="34">
        <v>19</v>
      </c>
      <c r="B43" s="56">
        <f t="shared" si="0"/>
        <v>0</v>
      </c>
      <c r="C43" s="49"/>
      <c r="D43" s="30"/>
      <c r="E43" s="31"/>
      <c r="F43" s="30"/>
      <c r="G43" s="31"/>
      <c r="H43" s="46"/>
      <c r="I43" s="33" t="s">
        <v>24</v>
      </c>
      <c r="J43" s="50"/>
      <c r="K43" s="48" t="e">
        <f>VLOOKUP($I43,マスターデータ!$B$2:$C$14,2,FALSE)</f>
        <v>#N/A</v>
      </c>
      <c r="L43" s="226" t="s">
        <v>24</v>
      </c>
      <c r="M43" s="229"/>
      <c r="N43" s="228" t="e">
        <f>VLOOKUP($L43,マスターデータ!$B$2:$C$14,2,FALSE)</f>
        <v>#N/A</v>
      </c>
      <c r="O43" s="192"/>
      <c r="P43" s="316"/>
      <c r="Q43" s="324"/>
      <c r="R43" s="319" t="str">
        <f t="shared" si="1"/>
        <v>　　</v>
      </c>
    </row>
    <row r="44" spans="1:18" ht="32.25" customHeight="1" x14ac:dyDescent="0.2">
      <c r="A44" s="34">
        <v>20</v>
      </c>
      <c r="B44" s="56">
        <f t="shared" si="0"/>
        <v>0</v>
      </c>
      <c r="C44" s="49"/>
      <c r="D44" s="30"/>
      <c r="E44" s="31"/>
      <c r="F44" s="30"/>
      <c r="G44" s="31"/>
      <c r="H44" s="46"/>
      <c r="I44" s="33" t="s">
        <v>24</v>
      </c>
      <c r="J44" s="50"/>
      <c r="K44" s="48" t="e">
        <f>VLOOKUP($I44,マスターデータ!$B$2:$C$14,2,FALSE)</f>
        <v>#N/A</v>
      </c>
      <c r="L44" s="226" t="s">
        <v>24</v>
      </c>
      <c r="M44" s="229"/>
      <c r="N44" s="228" t="e">
        <f>VLOOKUP($L44,マスターデータ!$B$2:$C$14,2,FALSE)</f>
        <v>#N/A</v>
      </c>
      <c r="O44" s="192"/>
      <c r="P44" s="316"/>
      <c r="Q44" s="324"/>
      <c r="R44" s="319" t="str">
        <f t="shared" si="1"/>
        <v>　　</v>
      </c>
    </row>
    <row r="45" spans="1:18" ht="32.25" customHeight="1" x14ac:dyDescent="0.2">
      <c r="A45" s="34">
        <v>21</v>
      </c>
      <c r="B45" s="56">
        <f t="shared" si="0"/>
        <v>0</v>
      </c>
      <c r="C45" s="49"/>
      <c r="D45" s="30"/>
      <c r="E45" s="31"/>
      <c r="F45" s="30"/>
      <c r="G45" s="31"/>
      <c r="H45" s="46"/>
      <c r="I45" s="33" t="s">
        <v>24</v>
      </c>
      <c r="J45" s="50"/>
      <c r="K45" s="48" t="e">
        <f>VLOOKUP($I45,マスターデータ!$B$2:$C$14,2,FALSE)</f>
        <v>#N/A</v>
      </c>
      <c r="L45" s="226" t="s">
        <v>24</v>
      </c>
      <c r="M45" s="229"/>
      <c r="N45" s="228" t="e">
        <f>VLOOKUP($L45,マスターデータ!$B$2:$C$14,2,FALSE)</f>
        <v>#N/A</v>
      </c>
      <c r="O45" s="192"/>
      <c r="P45" s="316"/>
      <c r="Q45" s="324"/>
      <c r="R45" s="319" t="str">
        <f t="shared" si="1"/>
        <v>　　</v>
      </c>
    </row>
    <row r="46" spans="1:18" ht="32.25" customHeight="1" x14ac:dyDescent="0.2">
      <c r="A46" s="34">
        <v>22</v>
      </c>
      <c r="B46" s="56">
        <f t="shared" si="0"/>
        <v>0</v>
      </c>
      <c r="C46" s="49"/>
      <c r="D46" s="30"/>
      <c r="E46" s="31"/>
      <c r="F46" s="30"/>
      <c r="G46" s="31"/>
      <c r="H46" s="46"/>
      <c r="I46" s="33" t="s">
        <v>24</v>
      </c>
      <c r="J46" s="50"/>
      <c r="K46" s="48" t="e">
        <f>VLOOKUP($I46,マスターデータ!$B$2:$C$14,2,FALSE)</f>
        <v>#N/A</v>
      </c>
      <c r="L46" s="226" t="s">
        <v>24</v>
      </c>
      <c r="M46" s="229"/>
      <c r="N46" s="228" t="e">
        <f>VLOOKUP($L46,マスターデータ!$B$2:$C$14,2,FALSE)</f>
        <v>#N/A</v>
      </c>
      <c r="O46" s="192"/>
      <c r="P46" s="316"/>
      <c r="Q46" s="324"/>
      <c r="R46" s="319" t="str">
        <f t="shared" si="1"/>
        <v>　　</v>
      </c>
    </row>
    <row r="47" spans="1:18" ht="32.25" customHeight="1" x14ac:dyDescent="0.2">
      <c r="A47" s="34">
        <v>23</v>
      </c>
      <c r="B47" s="56">
        <f t="shared" si="0"/>
        <v>0</v>
      </c>
      <c r="C47" s="49"/>
      <c r="D47" s="30"/>
      <c r="E47" s="31"/>
      <c r="F47" s="30"/>
      <c r="G47" s="31"/>
      <c r="H47" s="46"/>
      <c r="I47" s="33" t="s">
        <v>24</v>
      </c>
      <c r="J47" s="50"/>
      <c r="K47" s="48" t="e">
        <f>VLOOKUP($I47,マスターデータ!$B$2:$C$14,2,FALSE)</f>
        <v>#N/A</v>
      </c>
      <c r="L47" s="226" t="s">
        <v>24</v>
      </c>
      <c r="M47" s="229"/>
      <c r="N47" s="228" t="e">
        <f>VLOOKUP($L47,マスターデータ!$B$2:$C$14,2,FALSE)</f>
        <v>#N/A</v>
      </c>
      <c r="O47" s="192"/>
      <c r="P47" s="316"/>
      <c r="Q47" s="324"/>
      <c r="R47" s="319" t="str">
        <f t="shared" si="1"/>
        <v>　　</v>
      </c>
    </row>
    <row r="48" spans="1:18" ht="32.25" customHeight="1" x14ac:dyDescent="0.2">
      <c r="A48" s="34">
        <v>24</v>
      </c>
      <c r="B48" s="56">
        <f t="shared" si="0"/>
        <v>0</v>
      </c>
      <c r="C48" s="49"/>
      <c r="D48" s="30"/>
      <c r="E48" s="31"/>
      <c r="F48" s="30"/>
      <c r="G48" s="31"/>
      <c r="H48" s="46"/>
      <c r="I48" s="33" t="s">
        <v>24</v>
      </c>
      <c r="J48" s="50"/>
      <c r="K48" s="48" t="e">
        <f>VLOOKUP($I48,マスターデータ!$B$2:$C$14,2,FALSE)</f>
        <v>#N/A</v>
      </c>
      <c r="L48" s="226" t="s">
        <v>24</v>
      </c>
      <c r="M48" s="229"/>
      <c r="N48" s="228" t="e">
        <f>VLOOKUP($L48,マスターデータ!$B$2:$C$14,2,FALSE)</f>
        <v>#N/A</v>
      </c>
      <c r="O48" s="192"/>
      <c r="P48" s="316"/>
      <c r="Q48" s="324"/>
      <c r="R48" s="319" t="str">
        <f t="shared" si="1"/>
        <v>　　</v>
      </c>
    </row>
    <row r="49" spans="1:19" ht="32.25" customHeight="1" x14ac:dyDescent="0.2">
      <c r="A49" s="34">
        <v>25</v>
      </c>
      <c r="B49" s="56">
        <f t="shared" si="0"/>
        <v>0</v>
      </c>
      <c r="C49" s="49"/>
      <c r="D49" s="30"/>
      <c r="E49" s="31"/>
      <c r="F49" s="30"/>
      <c r="G49" s="31"/>
      <c r="H49" s="46"/>
      <c r="I49" s="33" t="s">
        <v>24</v>
      </c>
      <c r="J49" s="50"/>
      <c r="K49" s="48" t="e">
        <f>VLOOKUP($I49,マスターデータ!$B$2:$C$14,2,FALSE)</f>
        <v>#N/A</v>
      </c>
      <c r="L49" s="226" t="s">
        <v>24</v>
      </c>
      <c r="M49" s="229"/>
      <c r="N49" s="228" t="e">
        <f>VLOOKUP($L49,マスターデータ!$B$2:$C$14,2,FALSE)</f>
        <v>#N/A</v>
      </c>
      <c r="O49" s="192"/>
      <c r="P49" s="316"/>
      <c r="Q49" s="324"/>
      <c r="R49" s="319" t="str">
        <f t="shared" si="1"/>
        <v>　　</v>
      </c>
    </row>
    <row r="50" spans="1:19" ht="32.25" customHeight="1" x14ac:dyDescent="0.2">
      <c r="A50" s="34">
        <v>26</v>
      </c>
      <c r="B50" s="56">
        <f t="shared" si="0"/>
        <v>0</v>
      </c>
      <c r="C50" s="49"/>
      <c r="D50" s="30"/>
      <c r="E50" s="31"/>
      <c r="F50" s="30"/>
      <c r="G50" s="31"/>
      <c r="H50" s="46"/>
      <c r="I50" s="33" t="s">
        <v>24</v>
      </c>
      <c r="J50" s="50"/>
      <c r="K50" s="48" t="e">
        <f>VLOOKUP($I50,マスターデータ!$B$2:$C$14,2,FALSE)</f>
        <v>#N/A</v>
      </c>
      <c r="L50" s="226" t="s">
        <v>24</v>
      </c>
      <c r="M50" s="229"/>
      <c r="N50" s="228" t="e">
        <f>VLOOKUP($L50,マスターデータ!$B$2:$C$14,2,FALSE)</f>
        <v>#N/A</v>
      </c>
      <c r="O50" s="192"/>
      <c r="P50" s="316"/>
      <c r="Q50" s="324"/>
      <c r="R50" s="319" t="str">
        <f t="shared" si="1"/>
        <v>　　</v>
      </c>
    </row>
    <row r="51" spans="1:19" ht="32.25" customHeight="1" x14ac:dyDescent="0.2">
      <c r="A51" s="34">
        <v>27</v>
      </c>
      <c r="B51" s="56">
        <f t="shared" si="0"/>
        <v>0</v>
      </c>
      <c r="C51" s="49"/>
      <c r="D51" s="30"/>
      <c r="E51" s="31"/>
      <c r="F51" s="30"/>
      <c r="G51" s="31"/>
      <c r="H51" s="46"/>
      <c r="I51" s="33" t="s">
        <v>24</v>
      </c>
      <c r="J51" s="50"/>
      <c r="K51" s="48" t="e">
        <f>VLOOKUP($I51,マスターデータ!$B$2:$C$14,2,FALSE)</f>
        <v>#N/A</v>
      </c>
      <c r="L51" s="226" t="s">
        <v>24</v>
      </c>
      <c r="M51" s="229"/>
      <c r="N51" s="228" t="e">
        <f>VLOOKUP($L51,マスターデータ!$B$2:$C$14,2,FALSE)</f>
        <v>#N/A</v>
      </c>
      <c r="O51" s="192"/>
      <c r="P51" s="316"/>
      <c r="Q51" s="324"/>
      <c r="R51" s="319" t="str">
        <f t="shared" si="1"/>
        <v>　　</v>
      </c>
    </row>
    <row r="52" spans="1:19" ht="32.25" customHeight="1" x14ac:dyDescent="0.2">
      <c r="A52" s="34">
        <v>28</v>
      </c>
      <c r="B52" s="56">
        <f t="shared" si="0"/>
        <v>0</v>
      </c>
      <c r="C52" s="49"/>
      <c r="D52" s="30"/>
      <c r="E52" s="31"/>
      <c r="F52" s="30"/>
      <c r="G52" s="31"/>
      <c r="H52" s="46"/>
      <c r="I52" s="33" t="s">
        <v>24</v>
      </c>
      <c r="J52" s="50"/>
      <c r="K52" s="48" t="e">
        <f>VLOOKUP($I52,マスターデータ!$B$2:$C$14,2,FALSE)</f>
        <v>#N/A</v>
      </c>
      <c r="L52" s="226" t="s">
        <v>24</v>
      </c>
      <c r="M52" s="229"/>
      <c r="N52" s="228" t="e">
        <f>VLOOKUP($L52,マスターデータ!$B$2:$C$14,2,FALSE)</f>
        <v>#N/A</v>
      </c>
      <c r="O52" s="192"/>
      <c r="P52" s="316"/>
      <c r="Q52" s="324"/>
      <c r="R52" s="319" t="str">
        <f t="shared" si="1"/>
        <v>　　</v>
      </c>
    </row>
    <row r="53" spans="1:19" ht="32.25" customHeight="1" x14ac:dyDescent="0.2">
      <c r="A53" s="34">
        <v>29</v>
      </c>
      <c r="B53" s="56">
        <f t="shared" si="0"/>
        <v>0</v>
      </c>
      <c r="C53" s="49"/>
      <c r="D53" s="30"/>
      <c r="E53" s="31"/>
      <c r="F53" s="30"/>
      <c r="G53" s="31"/>
      <c r="H53" s="46"/>
      <c r="I53" s="33" t="s">
        <v>24</v>
      </c>
      <c r="J53" s="50"/>
      <c r="K53" s="48" t="e">
        <f>VLOOKUP($I53,マスターデータ!$B$2:$C$14,2,FALSE)</f>
        <v>#N/A</v>
      </c>
      <c r="L53" s="230" t="s">
        <v>24</v>
      </c>
      <c r="M53" s="229"/>
      <c r="N53" s="228" t="e">
        <f>VLOOKUP($L53,マスターデータ!$B$2:$C$14,2,FALSE)</f>
        <v>#N/A</v>
      </c>
      <c r="O53" s="192"/>
      <c r="P53" s="316"/>
      <c r="Q53" s="324"/>
      <c r="R53" s="319" t="str">
        <f t="shared" si="1"/>
        <v>　　</v>
      </c>
    </row>
    <row r="54" spans="1:19" ht="32.25" customHeight="1" thickBot="1" x14ac:dyDescent="0.25">
      <c r="A54" s="35">
        <v>30</v>
      </c>
      <c r="B54" s="56">
        <f t="shared" si="0"/>
        <v>0</v>
      </c>
      <c r="C54" s="51"/>
      <c r="D54" s="36"/>
      <c r="E54" s="37"/>
      <c r="F54" s="38"/>
      <c r="G54" s="37"/>
      <c r="H54" s="52"/>
      <c r="I54" s="39" t="s">
        <v>24</v>
      </c>
      <c r="J54" s="53"/>
      <c r="K54" s="48" t="e">
        <f>VLOOKUP($I54,マスターデータ!$B$2:$C$14,2,FALSE)</f>
        <v>#N/A</v>
      </c>
      <c r="L54" s="231" t="s">
        <v>24</v>
      </c>
      <c r="M54" s="232"/>
      <c r="N54" s="228" t="e">
        <f>VLOOKUP($L54,マスターデータ!$B$2:$C$14,2,FALSE)</f>
        <v>#N/A</v>
      </c>
      <c r="O54" s="193"/>
      <c r="P54" s="317"/>
      <c r="Q54" s="324"/>
      <c r="R54" s="319" t="str">
        <f t="shared" si="1"/>
        <v>　　</v>
      </c>
    </row>
    <row r="55" spans="1:19" ht="32.25" customHeight="1" x14ac:dyDescent="0.2">
      <c r="A55" s="29">
        <v>31</v>
      </c>
      <c r="B55" s="56">
        <f t="shared" si="0"/>
        <v>0</v>
      </c>
      <c r="C55" s="80"/>
      <c r="D55" s="42"/>
      <c r="E55" s="32"/>
      <c r="F55" s="42"/>
      <c r="G55" s="32"/>
      <c r="H55" s="46"/>
      <c r="I55" s="33" t="s">
        <v>24</v>
      </c>
      <c r="J55" s="47"/>
      <c r="K55" s="48" t="e">
        <f>VLOOKUP($I55,マスターデータ!$B$2:$C$14,2,FALSE)</f>
        <v>#N/A</v>
      </c>
      <c r="L55" s="233" t="s">
        <v>24</v>
      </c>
      <c r="M55" s="229"/>
      <c r="N55" s="228" t="e">
        <f>VLOOKUP($L55,マスターデータ!$B$2:$C$14,2,FALSE)</f>
        <v>#N/A</v>
      </c>
      <c r="O55" s="194"/>
      <c r="P55" s="318"/>
      <c r="Q55" s="324"/>
      <c r="R55" s="319" t="str">
        <f t="shared" si="1"/>
        <v>　　</v>
      </c>
      <c r="S55" s="28" t="s">
        <v>25</v>
      </c>
    </row>
    <row r="56" spans="1:19" ht="32.25" customHeight="1" x14ac:dyDescent="0.2">
      <c r="A56" s="34">
        <v>32</v>
      </c>
      <c r="B56" s="56">
        <f t="shared" si="0"/>
        <v>0</v>
      </c>
      <c r="C56" s="49"/>
      <c r="D56" s="30"/>
      <c r="E56" s="31"/>
      <c r="F56" s="30"/>
      <c r="G56" s="31"/>
      <c r="H56" s="46"/>
      <c r="I56" s="33" t="s">
        <v>24</v>
      </c>
      <c r="J56" s="50"/>
      <c r="K56" s="48" t="e">
        <f>VLOOKUP($I56,マスターデータ!$B$2:$C$14,2,FALSE)</f>
        <v>#N/A</v>
      </c>
      <c r="L56" s="226" t="s">
        <v>24</v>
      </c>
      <c r="M56" s="229"/>
      <c r="N56" s="228" t="e">
        <f>VLOOKUP($L56,マスターデータ!$B$2:$C$14,2,FALSE)</f>
        <v>#N/A</v>
      </c>
      <c r="O56" s="192"/>
      <c r="P56" s="316"/>
      <c r="Q56" s="324"/>
      <c r="R56" s="319" t="str">
        <f t="shared" si="1"/>
        <v>　　</v>
      </c>
      <c r="S56" s="28" t="s">
        <v>25</v>
      </c>
    </row>
    <row r="57" spans="1:19" ht="32.25" customHeight="1" x14ac:dyDescent="0.2">
      <c r="A57" s="34">
        <v>33</v>
      </c>
      <c r="B57" s="56">
        <f t="shared" si="0"/>
        <v>0</v>
      </c>
      <c r="C57" s="49"/>
      <c r="D57" s="30"/>
      <c r="E57" s="31"/>
      <c r="F57" s="30"/>
      <c r="G57" s="31"/>
      <c r="H57" s="46"/>
      <c r="I57" s="33" t="s">
        <v>24</v>
      </c>
      <c r="J57" s="50"/>
      <c r="K57" s="48" t="e">
        <f>VLOOKUP($I57,マスターデータ!$B$2:$C$14,2,FALSE)</f>
        <v>#N/A</v>
      </c>
      <c r="L57" s="226" t="s">
        <v>24</v>
      </c>
      <c r="M57" s="229"/>
      <c r="N57" s="228" t="e">
        <f>VLOOKUP($L57,マスターデータ!$B$2:$C$14,2,FALSE)</f>
        <v>#N/A</v>
      </c>
      <c r="O57" s="192"/>
      <c r="P57" s="316"/>
      <c r="Q57" s="324"/>
      <c r="R57" s="319" t="str">
        <f t="shared" si="1"/>
        <v>　　</v>
      </c>
      <c r="S57" s="28" t="s">
        <v>25</v>
      </c>
    </row>
    <row r="58" spans="1:19" ht="32.25" customHeight="1" x14ac:dyDescent="0.2">
      <c r="A58" s="34">
        <v>34</v>
      </c>
      <c r="B58" s="56">
        <f t="shared" si="0"/>
        <v>0</v>
      </c>
      <c r="C58" s="49"/>
      <c r="D58" s="30"/>
      <c r="E58" s="31"/>
      <c r="F58" s="30"/>
      <c r="G58" s="31"/>
      <c r="H58" s="46"/>
      <c r="I58" s="33" t="s">
        <v>24</v>
      </c>
      <c r="J58" s="50"/>
      <c r="K58" s="48" t="e">
        <f>VLOOKUP($I58,マスターデータ!$B$2:$C$14,2,FALSE)</f>
        <v>#N/A</v>
      </c>
      <c r="L58" s="226" t="s">
        <v>24</v>
      </c>
      <c r="M58" s="229"/>
      <c r="N58" s="228" t="e">
        <f>VLOOKUP($L58,マスターデータ!$B$2:$C$14,2,FALSE)</f>
        <v>#N/A</v>
      </c>
      <c r="O58" s="192"/>
      <c r="P58" s="316"/>
      <c r="Q58" s="324"/>
      <c r="R58" s="319" t="str">
        <f t="shared" si="1"/>
        <v>　　</v>
      </c>
      <c r="S58" s="28" t="s">
        <v>25</v>
      </c>
    </row>
    <row r="59" spans="1:19" ht="32.25" customHeight="1" x14ac:dyDescent="0.2">
      <c r="A59" s="34">
        <v>35</v>
      </c>
      <c r="B59" s="56">
        <f t="shared" si="0"/>
        <v>0</v>
      </c>
      <c r="C59" s="49"/>
      <c r="D59" s="30"/>
      <c r="E59" s="31"/>
      <c r="F59" s="30"/>
      <c r="G59" s="31"/>
      <c r="H59" s="46"/>
      <c r="I59" s="33" t="s">
        <v>24</v>
      </c>
      <c r="J59" s="50"/>
      <c r="K59" s="48" t="e">
        <f>VLOOKUP($I59,マスターデータ!$B$2:$C$14,2,FALSE)</f>
        <v>#N/A</v>
      </c>
      <c r="L59" s="226" t="s">
        <v>24</v>
      </c>
      <c r="M59" s="229"/>
      <c r="N59" s="228" t="e">
        <f>VLOOKUP($L59,マスターデータ!$B$2:$C$14,2,FALSE)</f>
        <v>#N/A</v>
      </c>
      <c r="O59" s="192"/>
      <c r="P59" s="316"/>
      <c r="Q59" s="324"/>
      <c r="R59" s="319" t="str">
        <f t="shared" si="1"/>
        <v>　　</v>
      </c>
      <c r="S59" s="28" t="s">
        <v>25</v>
      </c>
    </row>
    <row r="60" spans="1:19" ht="32.25" customHeight="1" x14ac:dyDescent="0.2">
      <c r="A60" s="34">
        <v>36</v>
      </c>
      <c r="B60" s="56">
        <f t="shared" si="0"/>
        <v>0</v>
      </c>
      <c r="C60" s="49"/>
      <c r="D60" s="30"/>
      <c r="E60" s="31"/>
      <c r="F60" s="30"/>
      <c r="G60" s="31"/>
      <c r="H60" s="46"/>
      <c r="I60" s="33" t="s">
        <v>24</v>
      </c>
      <c r="J60" s="50"/>
      <c r="K60" s="48" t="e">
        <f>VLOOKUP($I60,マスターデータ!$B$2:$C$14,2,FALSE)</f>
        <v>#N/A</v>
      </c>
      <c r="L60" s="226" t="s">
        <v>24</v>
      </c>
      <c r="M60" s="229"/>
      <c r="N60" s="228" t="e">
        <f>VLOOKUP($L60,マスターデータ!$B$2:$C$14,2,FALSE)</f>
        <v>#N/A</v>
      </c>
      <c r="O60" s="192"/>
      <c r="P60" s="316"/>
      <c r="Q60" s="324"/>
      <c r="R60" s="319" t="str">
        <f t="shared" si="1"/>
        <v>　　</v>
      </c>
      <c r="S60" s="19" t="s">
        <v>25</v>
      </c>
    </row>
    <row r="61" spans="1:19" ht="32.25" customHeight="1" x14ac:dyDescent="0.2">
      <c r="A61" s="34">
        <v>37</v>
      </c>
      <c r="B61" s="56">
        <f t="shared" si="0"/>
        <v>0</v>
      </c>
      <c r="C61" s="49"/>
      <c r="D61" s="30"/>
      <c r="E61" s="31"/>
      <c r="F61" s="30"/>
      <c r="G61" s="31"/>
      <c r="H61" s="46"/>
      <c r="I61" s="33" t="s">
        <v>24</v>
      </c>
      <c r="J61" s="50"/>
      <c r="K61" s="48" t="e">
        <f>VLOOKUP($I61,マスターデータ!$B$2:$C$14,2,FALSE)</f>
        <v>#N/A</v>
      </c>
      <c r="L61" s="226" t="s">
        <v>24</v>
      </c>
      <c r="M61" s="229"/>
      <c r="N61" s="228" t="e">
        <f>VLOOKUP($L61,マスターデータ!$B$2:$C$14,2,FALSE)</f>
        <v>#N/A</v>
      </c>
      <c r="O61" s="192"/>
      <c r="P61" s="316"/>
      <c r="Q61" s="324"/>
      <c r="R61" s="319" t="str">
        <f t="shared" si="1"/>
        <v>　　</v>
      </c>
    </row>
    <row r="62" spans="1:19" ht="32.25" customHeight="1" x14ac:dyDescent="0.2">
      <c r="A62" s="34">
        <v>38</v>
      </c>
      <c r="B62" s="56">
        <f t="shared" si="0"/>
        <v>0</v>
      </c>
      <c r="C62" s="49"/>
      <c r="D62" s="30"/>
      <c r="E62" s="31"/>
      <c r="F62" s="30"/>
      <c r="G62" s="31"/>
      <c r="H62" s="46"/>
      <c r="I62" s="33" t="s">
        <v>24</v>
      </c>
      <c r="J62" s="50"/>
      <c r="K62" s="48" t="e">
        <f>VLOOKUP($I62,マスターデータ!$B$2:$C$14,2,FALSE)</f>
        <v>#N/A</v>
      </c>
      <c r="L62" s="226" t="s">
        <v>24</v>
      </c>
      <c r="M62" s="229"/>
      <c r="N62" s="228" t="e">
        <f>VLOOKUP($L62,マスターデータ!$B$2:$C$14,2,FALSE)</f>
        <v>#N/A</v>
      </c>
      <c r="O62" s="192"/>
      <c r="P62" s="316"/>
      <c r="Q62" s="324"/>
      <c r="R62" s="319" t="str">
        <f t="shared" si="1"/>
        <v>　　</v>
      </c>
    </row>
    <row r="63" spans="1:19" ht="32.25" customHeight="1" x14ac:dyDescent="0.2">
      <c r="A63" s="34">
        <v>39</v>
      </c>
      <c r="B63" s="56">
        <f t="shared" si="0"/>
        <v>0</v>
      </c>
      <c r="C63" s="49"/>
      <c r="D63" s="30"/>
      <c r="E63" s="31"/>
      <c r="F63" s="30"/>
      <c r="G63" s="31"/>
      <c r="H63" s="46"/>
      <c r="I63" s="33" t="s">
        <v>24</v>
      </c>
      <c r="J63" s="50"/>
      <c r="K63" s="48" t="e">
        <f>VLOOKUP($I63,マスターデータ!$B$2:$C$14,2,FALSE)</f>
        <v>#N/A</v>
      </c>
      <c r="L63" s="226" t="s">
        <v>24</v>
      </c>
      <c r="M63" s="229"/>
      <c r="N63" s="228" t="e">
        <f>VLOOKUP($L63,マスターデータ!$B$2:$C$14,2,FALSE)</f>
        <v>#N/A</v>
      </c>
      <c r="O63" s="192"/>
      <c r="P63" s="316"/>
      <c r="Q63" s="324"/>
      <c r="R63" s="319" t="str">
        <f t="shared" si="1"/>
        <v>　　</v>
      </c>
    </row>
    <row r="64" spans="1:19" ht="32.25" customHeight="1" x14ac:dyDescent="0.2">
      <c r="A64" s="34">
        <v>40</v>
      </c>
      <c r="B64" s="56">
        <f t="shared" si="0"/>
        <v>0</v>
      </c>
      <c r="C64" s="49"/>
      <c r="D64" s="30"/>
      <c r="E64" s="31"/>
      <c r="F64" s="30"/>
      <c r="G64" s="31"/>
      <c r="H64" s="46"/>
      <c r="I64" s="33" t="s">
        <v>24</v>
      </c>
      <c r="J64" s="50"/>
      <c r="K64" s="48" t="e">
        <f>VLOOKUP($I64,マスターデータ!$B$2:$C$14,2,FALSE)</f>
        <v>#N/A</v>
      </c>
      <c r="L64" s="226" t="s">
        <v>24</v>
      </c>
      <c r="M64" s="229"/>
      <c r="N64" s="228" t="e">
        <f>VLOOKUP($L64,マスターデータ!$B$2:$C$14,2,FALSE)</f>
        <v>#N/A</v>
      </c>
      <c r="O64" s="192"/>
      <c r="P64" s="316"/>
      <c r="Q64" s="324"/>
      <c r="R64" s="319" t="str">
        <f t="shared" si="1"/>
        <v>　　</v>
      </c>
    </row>
    <row r="65" spans="1:18" ht="32.25" customHeight="1" x14ac:dyDescent="0.2">
      <c r="A65" s="34">
        <v>41</v>
      </c>
      <c r="B65" s="56">
        <f t="shared" si="0"/>
        <v>0</v>
      </c>
      <c r="C65" s="49"/>
      <c r="D65" s="30"/>
      <c r="E65" s="31"/>
      <c r="F65" s="30"/>
      <c r="G65" s="31"/>
      <c r="H65" s="46"/>
      <c r="I65" s="33" t="s">
        <v>24</v>
      </c>
      <c r="J65" s="50"/>
      <c r="K65" s="48" t="e">
        <f>VLOOKUP($I65,マスターデータ!$B$2:$C$14,2,FALSE)</f>
        <v>#N/A</v>
      </c>
      <c r="L65" s="226" t="s">
        <v>24</v>
      </c>
      <c r="M65" s="229"/>
      <c r="N65" s="228" t="e">
        <f>VLOOKUP($L65,マスターデータ!$B$2:$C$14,2,FALSE)</f>
        <v>#N/A</v>
      </c>
      <c r="O65" s="192"/>
      <c r="P65" s="316"/>
      <c r="Q65" s="324"/>
      <c r="R65" s="319" t="str">
        <f t="shared" si="1"/>
        <v>　　</v>
      </c>
    </row>
    <row r="66" spans="1:18" ht="32.25" customHeight="1" x14ac:dyDescent="0.2">
      <c r="A66" s="34">
        <v>42</v>
      </c>
      <c r="B66" s="56">
        <f t="shared" si="0"/>
        <v>0</v>
      </c>
      <c r="C66" s="49"/>
      <c r="D66" s="30"/>
      <c r="E66" s="31"/>
      <c r="F66" s="30"/>
      <c r="G66" s="31"/>
      <c r="H66" s="46"/>
      <c r="I66" s="33" t="s">
        <v>24</v>
      </c>
      <c r="J66" s="50"/>
      <c r="K66" s="48" t="e">
        <f>VLOOKUP($I66,マスターデータ!$B$2:$C$14,2,FALSE)</f>
        <v>#N/A</v>
      </c>
      <c r="L66" s="226" t="s">
        <v>24</v>
      </c>
      <c r="M66" s="229"/>
      <c r="N66" s="228" t="e">
        <f>VLOOKUP($L66,マスターデータ!$B$2:$C$14,2,FALSE)</f>
        <v>#N/A</v>
      </c>
      <c r="O66" s="192"/>
      <c r="P66" s="316"/>
      <c r="Q66" s="324"/>
      <c r="R66" s="319" t="str">
        <f t="shared" si="1"/>
        <v>　　</v>
      </c>
    </row>
    <row r="67" spans="1:18" ht="32.25" customHeight="1" x14ac:dyDescent="0.2">
      <c r="A67" s="34">
        <v>43</v>
      </c>
      <c r="B67" s="56">
        <f t="shared" si="0"/>
        <v>0</v>
      </c>
      <c r="C67" s="49"/>
      <c r="D67" s="30"/>
      <c r="E67" s="31"/>
      <c r="F67" s="30"/>
      <c r="G67" s="31"/>
      <c r="H67" s="46"/>
      <c r="I67" s="33" t="s">
        <v>24</v>
      </c>
      <c r="J67" s="50"/>
      <c r="K67" s="48" t="e">
        <f>VLOOKUP($I67,マスターデータ!$B$2:$C$14,2,FALSE)</f>
        <v>#N/A</v>
      </c>
      <c r="L67" s="226" t="s">
        <v>24</v>
      </c>
      <c r="M67" s="229"/>
      <c r="N67" s="228" t="e">
        <f>VLOOKUP($L67,マスターデータ!$B$2:$C$14,2,FALSE)</f>
        <v>#N/A</v>
      </c>
      <c r="O67" s="192"/>
      <c r="P67" s="316"/>
      <c r="Q67" s="324"/>
      <c r="R67" s="319" t="str">
        <f t="shared" si="1"/>
        <v>　　</v>
      </c>
    </row>
    <row r="68" spans="1:18" ht="32.25" customHeight="1" x14ac:dyDescent="0.2">
      <c r="A68" s="34">
        <v>44</v>
      </c>
      <c r="B68" s="56">
        <f t="shared" si="0"/>
        <v>0</v>
      </c>
      <c r="C68" s="49"/>
      <c r="D68" s="30"/>
      <c r="E68" s="31"/>
      <c r="F68" s="30"/>
      <c r="G68" s="31"/>
      <c r="H68" s="46"/>
      <c r="I68" s="33" t="s">
        <v>24</v>
      </c>
      <c r="J68" s="50"/>
      <c r="K68" s="48" t="e">
        <f>VLOOKUP($I68,マスターデータ!$B$2:$C$14,2,FALSE)</f>
        <v>#N/A</v>
      </c>
      <c r="L68" s="226" t="s">
        <v>24</v>
      </c>
      <c r="M68" s="229"/>
      <c r="N68" s="228" t="e">
        <f>VLOOKUP($L68,マスターデータ!$B$2:$C$14,2,FALSE)</f>
        <v>#N/A</v>
      </c>
      <c r="O68" s="192"/>
      <c r="P68" s="316"/>
      <c r="Q68" s="324"/>
      <c r="R68" s="319" t="str">
        <f t="shared" si="1"/>
        <v>　　</v>
      </c>
    </row>
    <row r="69" spans="1:18" ht="32.25" customHeight="1" x14ac:dyDescent="0.2">
      <c r="A69" s="34">
        <v>45</v>
      </c>
      <c r="B69" s="56">
        <f t="shared" si="0"/>
        <v>0</v>
      </c>
      <c r="C69" s="49"/>
      <c r="D69" s="30"/>
      <c r="E69" s="31"/>
      <c r="F69" s="30"/>
      <c r="G69" s="31"/>
      <c r="H69" s="46"/>
      <c r="I69" s="33" t="s">
        <v>24</v>
      </c>
      <c r="J69" s="50"/>
      <c r="K69" s="48" t="e">
        <f>VLOOKUP($I69,マスターデータ!$B$2:$C$14,2,FALSE)</f>
        <v>#N/A</v>
      </c>
      <c r="L69" s="226" t="s">
        <v>24</v>
      </c>
      <c r="M69" s="229"/>
      <c r="N69" s="228" t="e">
        <f>VLOOKUP($L69,マスターデータ!$B$2:$C$14,2,FALSE)</f>
        <v>#N/A</v>
      </c>
      <c r="O69" s="192"/>
      <c r="P69" s="316"/>
      <c r="Q69" s="324"/>
      <c r="R69" s="319" t="str">
        <f t="shared" si="1"/>
        <v>　　</v>
      </c>
    </row>
    <row r="70" spans="1:18" ht="32.25" customHeight="1" x14ac:dyDescent="0.2">
      <c r="A70" s="34">
        <v>46</v>
      </c>
      <c r="B70" s="56">
        <f t="shared" si="0"/>
        <v>0</v>
      </c>
      <c r="C70" s="49"/>
      <c r="D70" s="30"/>
      <c r="E70" s="31"/>
      <c r="F70" s="30"/>
      <c r="G70" s="31"/>
      <c r="H70" s="46"/>
      <c r="I70" s="33" t="s">
        <v>24</v>
      </c>
      <c r="J70" s="50"/>
      <c r="K70" s="48" t="e">
        <f>VLOOKUP($I70,マスターデータ!$B$2:$C$14,2,FALSE)</f>
        <v>#N/A</v>
      </c>
      <c r="L70" s="226" t="s">
        <v>24</v>
      </c>
      <c r="M70" s="229"/>
      <c r="N70" s="228" t="e">
        <f>VLOOKUP($L70,マスターデータ!$B$2:$C$14,2,FALSE)</f>
        <v>#N/A</v>
      </c>
      <c r="O70" s="192"/>
      <c r="P70" s="316"/>
      <c r="Q70" s="324"/>
      <c r="R70" s="319" t="str">
        <f t="shared" si="1"/>
        <v>　　</v>
      </c>
    </row>
    <row r="71" spans="1:18" ht="32.25" customHeight="1" x14ac:dyDescent="0.2">
      <c r="A71" s="34">
        <v>47</v>
      </c>
      <c r="B71" s="56">
        <f t="shared" si="0"/>
        <v>0</v>
      </c>
      <c r="C71" s="49"/>
      <c r="D71" s="30"/>
      <c r="E71" s="31"/>
      <c r="F71" s="30"/>
      <c r="G71" s="31"/>
      <c r="H71" s="46"/>
      <c r="I71" s="33" t="s">
        <v>24</v>
      </c>
      <c r="J71" s="50"/>
      <c r="K71" s="48" t="e">
        <f>VLOOKUP($I71,マスターデータ!$B$2:$C$14,2,FALSE)</f>
        <v>#N/A</v>
      </c>
      <c r="L71" s="226" t="s">
        <v>24</v>
      </c>
      <c r="M71" s="229"/>
      <c r="N71" s="228" t="e">
        <f>VLOOKUP($L71,マスターデータ!$B$2:$C$14,2,FALSE)</f>
        <v>#N/A</v>
      </c>
      <c r="O71" s="192"/>
      <c r="P71" s="316"/>
      <c r="Q71" s="324"/>
      <c r="R71" s="319" t="str">
        <f t="shared" si="1"/>
        <v>　　</v>
      </c>
    </row>
    <row r="72" spans="1:18" ht="32.25" customHeight="1" x14ac:dyDescent="0.2">
      <c r="A72" s="34">
        <v>48</v>
      </c>
      <c r="B72" s="56">
        <f t="shared" si="0"/>
        <v>0</v>
      </c>
      <c r="C72" s="49"/>
      <c r="D72" s="30"/>
      <c r="E72" s="31"/>
      <c r="F72" s="30"/>
      <c r="G72" s="31"/>
      <c r="H72" s="46"/>
      <c r="I72" s="33" t="s">
        <v>24</v>
      </c>
      <c r="J72" s="50"/>
      <c r="K72" s="48" t="e">
        <f>VLOOKUP($I72,マスターデータ!$B$2:$C$14,2,FALSE)</f>
        <v>#N/A</v>
      </c>
      <c r="L72" s="226" t="s">
        <v>24</v>
      </c>
      <c r="M72" s="229"/>
      <c r="N72" s="228" t="e">
        <f>VLOOKUP($L72,マスターデータ!$B$2:$C$14,2,FALSE)</f>
        <v>#N/A</v>
      </c>
      <c r="O72" s="192"/>
      <c r="P72" s="316"/>
      <c r="Q72" s="324"/>
      <c r="R72" s="319" t="str">
        <f t="shared" si="1"/>
        <v>　　</v>
      </c>
    </row>
    <row r="73" spans="1:18" ht="32.25" customHeight="1" x14ac:dyDescent="0.2">
      <c r="A73" s="34">
        <v>49</v>
      </c>
      <c r="B73" s="56">
        <f t="shared" si="0"/>
        <v>0</v>
      </c>
      <c r="C73" s="49"/>
      <c r="D73" s="30"/>
      <c r="E73" s="31"/>
      <c r="F73" s="30"/>
      <c r="G73" s="31"/>
      <c r="H73" s="46"/>
      <c r="I73" s="33" t="s">
        <v>24</v>
      </c>
      <c r="J73" s="50"/>
      <c r="K73" s="48" t="e">
        <f>VLOOKUP($I73,マスターデータ!$B$2:$C$14,2,FALSE)</f>
        <v>#N/A</v>
      </c>
      <c r="L73" s="226" t="s">
        <v>24</v>
      </c>
      <c r="M73" s="229"/>
      <c r="N73" s="228" t="e">
        <f>VLOOKUP($L73,マスターデータ!$B$2:$C$14,2,FALSE)</f>
        <v>#N/A</v>
      </c>
      <c r="O73" s="192"/>
      <c r="P73" s="316"/>
      <c r="Q73" s="324"/>
      <c r="R73" s="319" t="str">
        <f t="shared" si="1"/>
        <v>　　</v>
      </c>
    </row>
    <row r="74" spans="1:18" ht="32.25" customHeight="1" x14ac:dyDescent="0.2">
      <c r="A74" s="34">
        <v>50</v>
      </c>
      <c r="B74" s="56">
        <f t="shared" si="0"/>
        <v>0</v>
      </c>
      <c r="C74" s="49"/>
      <c r="D74" s="30"/>
      <c r="E74" s="31"/>
      <c r="F74" s="30"/>
      <c r="G74" s="31"/>
      <c r="H74" s="46"/>
      <c r="I74" s="33" t="s">
        <v>24</v>
      </c>
      <c r="J74" s="50"/>
      <c r="K74" s="48" t="e">
        <f>VLOOKUP($I74,マスターデータ!$B$2:$C$14,2,FALSE)</f>
        <v>#N/A</v>
      </c>
      <c r="L74" s="226" t="s">
        <v>24</v>
      </c>
      <c r="M74" s="229"/>
      <c r="N74" s="228" t="e">
        <f>VLOOKUP($L74,マスターデータ!$B$2:$C$14,2,FALSE)</f>
        <v>#N/A</v>
      </c>
      <c r="O74" s="192"/>
      <c r="P74" s="316"/>
      <c r="Q74" s="324"/>
      <c r="R74" s="319" t="str">
        <f t="shared" si="1"/>
        <v>　　</v>
      </c>
    </row>
    <row r="75" spans="1:18" ht="32.25" customHeight="1" x14ac:dyDescent="0.2">
      <c r="A75" s="34">
        <v>51</v>
      </c>
      <c r="B75" s="56">
        <f t="shared" si="0"/>
        <v>0</v>
      </c>
      <c r="C75" s="49"/>
      <c r="D75" s="30"/>
      <c r="E75" s="31"/>
      <c r="F75" s="30"/>
      <c r="G75" s="31"/>
      <c r="H75" s="46"/>
      <c r="I75" s="33"/>
      <c r="J75" s="50"/>
      <c r="K75" s="48" t="e">
        <f>VLOOKUP($I75,マスターデータ!$B$2:$C$14,2,FALSE)</f>
        <v>#N/A</v>
      </c>
      <c r="L75" s="226" t="s">
        <v>24</v>
      </c>
      <c r="M75" s="229"/>
      <c r="N75" s="228" t="e">
        <f>VLOOKUP($L75,マスターデータ!$B$2:$C$14,2,FALSE)</f>
        <v>#N/A</v>
      </c>
      <c r="O75" s="192"/>
      <c r="P75" s="316"/>
      <c r="Q75" s="324"/>
      <c r="R75" s="319" t="str">
        <f t="shared" si="1"/>
        <v>　　</v>
      </c>
    </row>
    <row r="76" spans="1:18" ht="32.25" customHeight="1" x14ac:dyDescent="0.2">
      <c r="A76" s="34">
        <v>52</v>
      </c>
      <c r="B76" s="56">
        <f t="shared" si="0"/>
        <v>0</v>
      </c>
      <c r="C76" s="49"/>
      <c r="D76" s="30"/>
      <c r="E76" s="31"/>
      <c r="F76" s="30"/>
      <c r="G76" s="31"/>
      <c r="H76" s="46"/>
      <c r="I76" s="33" t="s">
        <v>24</v>
      </c>
      <c r="J76" s="50"/>
      <c r="K76" s="48" t="e">
        <f>VLOOKUP($I76,マスターデータ!$B$2:$C$14,2,FALSE)</f>
        <v>#N/A</v>
      </c>
      <c r="L76" s="226" t="s">
        <v>24</v>
      </c>
      <c r="M76" s="229"/>
      <c r="N76" s="228" t="e">
        <f>VLOOKUP($L76,マスターデータ!$B$2:$C$14,2,FALSE)</f>
        <v>#N/A</v>
      </c>
      <c r="O76" s="192"/>
      <c r="P76" s="316"/>
      <c r="Q76" s="324"/>
      <c r="R76" s="319" t="str">
        <f t="shared" si="1"/>
        <v>　　</v>
      </c>
    </row>
    <row r="77" spans="1:18" ht="32.25" customHeight="1" x14ac:dyDescent="0.2">
      <c r="A77" s="34">
        <v>53</v>
      </c>
      <c r="B77" s="56">
        <f t="shared" si="0"/>
        <v>0</v>
      </c>
      <c r="C77" s="49"/>
      <c r="D77" s="30"/>
      <c r="E77" s="31"/>
      <c r="F77" s="30"/>
      <c r="G77" s="31"/>
      <c r="H77" s="46"/>
      <c r="I77" s="33" t="s">
        <v>24</v>
      </c>
      <c r="J77" s="50"/>
      <c r="K77" s="48" t="e">
        <f>VLOOKUP($I77,マスターデータ!$B$2:$C$14,2,FALSE)</f>
        <v>#N/A</v>
      </c>
      <c r="L77" s="226" t="s">
        <v>24</v>
      </c>
      <c r="M77" s="229"/>
      <c r="N77" s="228" t="e">
        <f>VLOOKUP($L77,マスターデータ!$B$2:$C$14,2,FALSE)</f>
        <v>#N/A</v>
      </c>
      <c r="O77" s="192"/>
      <c r="P77" s="316"/>
      <c r="Q77" s="324"/>
      <c r="R77" s="319" t="str">
        <f t="shared" si="1"/>
        <v>　　</v>
      </c>
    </row>
    <row r="78" spans="1:18" ht="32.25" customHeight="1" x14ac:dyDescent="0.2">
      <c r="A78" s="34">
        <v>54</v>
      </c>
      <c r="B78" s="56">
        <f t="shared" si="0"/>
        <v>0</v>
      </c>
      <c r="C78" s="49"/>
      <c r="D78" s="30"/>
      <c r="E78" s="31"/>
      <c r="F78" s="30"/>
      <c r="G78" s="31"/>
      <c r="H78" s="46"/>
      <c r="I78" s="33" t="s">
        <v>24</v>
      </c>
      <c r="J78" s="50"/>
      <c r="K78" s="48" t="e">
        <f>VLOOKUP($I78,マスターデータ!$B$2:$C$14,2,FALSE)</f>
        <v>#N/A</v>
      </c>
      <c r="L78" s="226" t="s">
        <v>24</v>
      </c>
      <c r="M78" s="229"/>
      <c r="N78" s="228" t="e">
        <f>VLOOKUP($L78,マスターデータ!$B$2:$C$14,2,FALSE)</f>
        <v>#N/A</v>
      </c>
      <c r="O78" s="192"/>
      <c r="P78" s="316"/>
      <c r="Q78" s="324"/>
      <c r="R78" s="319" t="str">
        <f t="shared" si="1"/>
        <v>　　</v>
      </c>
    </row>
    <row r="79" spans="1:18" ht="32.25" customHeight="1" x14ac:dyDescent="0.2">
      <c r="A79" s="34">
        <v>55</v>
      </c>
      <c r="B79" s="56">
        <f t="shared" si="0"/>
        <v>0</v>
      </c>
      <c r="C79" s="49"/>
      <c r="D79" s="30"/>
      <c r="E79" s="31"/>
      <c r="F79" s="30"/>
      <c r="G79" s="31"/>
      <c r="H79" s="46"/>
      <c r="I79" s="33" t="s">
        <v>24</v>
      </c>
      <c r="J79" s="50"/>
      <c r="K79" s="48" t="e">
        <f>VLOOKUP($I79,マスターデータ!$B$2:$C$14,2,FALSE)</f>
        <v>#N/A</v>
      </c>
      <c r="L79" s="226" t="s">
        <v>24</v>
      </c>
      <c r="M79" s="229"/>
      <c r="N79" s="228" t="e">
        <f>VLOOKUP($L79,マスターデータ!$B$2:$C$14,2,FALSE)</f>
        <v>#N/A</v>
      </c>
      <c r="O79" s="192"/>
      <c r="P79" s="316"/>
      <c r="Q79" s="324"/>
      <c r="R79" s="319" t="str">
        <f t="shared" si="1"/>
        <v>　　</v>
      </c>
    </row>
    <row r="80" spans="1:18" ht="32.25" customHeight="1" x14ac:dyDescent="0.2">
      <c r="A80" s="34">
        <v>56</v>
      </c>
      <c r="B80" s="56">
        <f t="shared" si="0"/>
        <v>0</v>
      </c>
      <c r="C80" s="49"/>
      <c r="D80" s="30"/>
      <c r="E80" s="31"/>
      <c r="F80" s="30"/>
      <c r="G80" s="31"/>
      <c r="H80" s="46"/>
      <c r="I80" s="33" t="s">
        <v>24</v>
      </c>
      <c r="J80" s="50"/>
      <c r="K80" s="48" t="e">
        <f>VLOOKUP($I80,マスターデータ!$B$2:$C$14,2,FALSE)</f>
        <v>#N/A</v>
      </c>
      <c r="L80" s="226" t="s">
        <v>24</v>
      </c>
      <c r="M80" s="229"/>
      <c r="N80" s="228" t="e">
        <f>VLOOKUP($L80,マスターデータ!$B$2:$C$14,2,FALSE)</f>
        <v>#N/A</v>
      </c>
      <c r="O80" s="192"/>
      <c r="P80" s="316"/>
      <c r="Q80" s="324"/>
      <c r="R80" s="319" t="str">
        <f t="shared" si="1"/>
        <v>　　</v>
      </c>
    </row>
    <row r="81" spans="1:18" ht="32.25" customHeight="1" x14ac:dyDescent="0.2">
      <c r="A81" s="34">
        <v>57</v>
      </c>
      <c r="B81" s="56">
        <f t="shared" si="0"/>
        <v>0</v>
      </c>
      <c r="C81" s="49"/>
      <c r="D81" s="30"/>
      <c r="E81" s="31"/>
      <c r="F81" s="30"/>
      <c r="G81" s="31"/>
      <c r="H81" s="46"/>
      <c r="I81" s="33" t="s">
        <v>24</v>
      </c>
      <c r="J81" s="50"/>
      <c r="K81" s="48" t="e">
        <f>VLOOKUP($I81,マスターデータ!$B$2:$C$14,2,FALSE)</f>
        <v>#N/A</v>
      </c>
      <c r="L81" s="226" t="s">
        <v>24</v>
      </c>
      <c r="M81" s="229"/>
      <c r="N81" s="228" t="e">
        <f>VLOOKUP($L81,マスターデータ!$B$2:$C$14,2,FALSE)</f>
        <v>#N/A</v>
      </c>
      <c r="O81" s="192"/>
      <c r="P81" s="316"/>
      <c r="Q81" s="324"/>
      <c r="R81" s="319" t="str">
        <f t="shared" si="1"/>
        <v>　　</v>
      </c>
    </row>
    <row r="82" spans="1:18" ht="32.25" customHeight="1" x14ac:dyDescent="0.2">
      <c r="A82" s="34">
        <v>58</v>
      </c>
      <c r="B82" s="56">
        <f t="shared" si="0"/>
        <v>0</v>
      </c>
      <c r="C82" s="49"/>
      <c r="D82" s="30"/>
      <c r="E82" s="31"/>
      <c r="F82" s="30"/>
      <c r="G82" s="31"/>
      <c r="H82" s="46"/>
      <c r="I82" s="33" t="s">
        <v>24</v>
      </c>
      <c r="J82" s="50"/>
      <c r="K82" s="48" t="e">
        <f>VLOOKUP($I82,マスターデータ!$B$2:$C$14,2,FALSE)</f>
        <v>#N/A</v>
      </c>
      <c r="L82" s="226" t="s">
        <v>24</v>
      </c>
      <c r="M82" s="229"/>
      <c r="N82" s="228" t="e">
        <f>VLOOKUP($L82,マスターデータ!$B$2:$C$14,2,FALSE)</f>
        <v>#N/A</v>
      </c>
      <c r="O82" s="192"/>
      <c r="P82" s="316"/>
      <c r="Q82" s="324"/>
      <c r="R82" s="319" t="str">
        <f t="shared" si="1"/>
        <v>　　</v>
      </c>
    </row>
    <row r="83" spans="1:18" ht="32.25" customHeight="1" x14ac:dyDescent="0.2">
      <c r="A83" s="34">
        <v>59</v>
      </c>
      <c r="B83" s="56">
        <f t="shared" si="0"/>
        <v>0</v>
      </c>
      <c r="C83" s="49"/>
      <c r="D83" s="30"/>
      <c r="E83" s="31"/>
      <c r="F83" s="30"/>
      <c r="G83" s="31"/>
      <c r="H83" s="46"/>
      <c r="I83" s="33" t="s">
        <v>24</v>
      </c>
      <c r="J83" s="50"/>
      <c r="K83" s="48" t="e">
        <f>VLOOKUP($I83,マスターデータ!$B$2:$C$14,2,FALSE)</f>
        <v>#N/A</v>
      </c>
      <c r="L83" s="230" t="s">
        <v>24</v>
      </c>
      <c r="M83" s="229"/>
      <c r="N83" s="228" t="e">
        <f>VLOOKUP($L83,マスターデータ!$B$2:$C$14,2,FALSE)</f>
        <v>#N/A</v>
      </c>
      <c r="O83" s="192"/>
      <c r="P83" s="316"/>
      <c r="Q83" s="324"/>
      <c r="R83" s="319" t="str">
        <f t="shared" si="1"/>
        <v>　　</v>
      </c>
    </row>
    <row r="84" spans="1:18" ht="32.25" customHeight="1" thickBot="1" x14ac:dyDescent="0.25">
      <c r="A84" s="35">
        <v>60</v>
      </c>
      <c r="B84" s="81">
        <f t="shared" si="0"/>
        <v>0</v>
      </c>
      <c r="C84" s="51"/>
      <c r="D84" s="189"/>
      <c r="E84" s="37"/>
      <c r="F84" s="38"/>
      <c r="G84" s="37"/>
      <c r="H84" s="52"/>
      <c r="I84" s="39" t="s">
        <v>24</v>
      </c>
      <c r="J84" s="53"/>
      <c r="K84" s="54" t="e">
        <f>VLOOKUP($I84,マスターデータ!$B$2:$C$14,2,FALSE)</f>
        <v>#N/A</v>
      </c>
      <c r="L84" s="231" t="s">
        <v>24</v>
      </c>
      <c r="M84" s="232"/>
      <c r="N84" s="234" t="e">
        <f>VLOOKUP($L84,マスターデータ!$B$2:$C$14,2,FALSE)</f>
        <v>#N/A</v>
      </c>
      <c r="O84" s="193"/>
      <c r="P84" s="317"/>
      <c r="Q84" s="325"/>
      <c r="R84" s="319" t="str">
        <f t="shared" si="1"/>
        <v>　　</v>
      </c>
    </row>
    <row r="85" spans="1:18" ht="20.25" customHeight="1" x14ac:dyDescent="0.2">
      <c r="F85" s="20"/>
      <c r="G85" s="20"/>
      <c r="H85" s="40"/>
      <c r="I85" s="40"/>
      <c r="J85" s="23"/>
      <c r="K85" s="41"/>
      <c r="L85" s="41" t="s">
        <v>26</v>
      </c>
      <c r="M85" s="41"/>
      <c r="N85" s="41"/>
      <c r="O85" s="41"/>
      <c r="P85" s="20"/>
    </row>
  </sheetData>
  <sheetProtection algorithmName="SHA-512" hashValue="O7CWqmrS2yPn4XV51AXxQaXDJvM48eCE4Cdpz0lYMeU6LtzVMeyfE8kgxrTFGSD+5Omt8bjLy3bypdPDSS0V+Q==" saltValue="8CZVadBgbLZCQURPKqj+pQ==" spinCount="100000" sheet="1" selectLockedCells="1"/>
  <mergeCells count="19">
    <mergeCell ref="O23:P23"/>
    <mergeCell ref="S20:U20"/>
    <mergeCell ref="E7:M7"/>
    <mergeCell ref="H15:K15"/>
    <mergeCell ref="S16:V16"/>
    <mergeCell ref="F15:F19"/>
    <mergeCell ref="C12:N12"/>
    <mergeCell ref="D11:E11"/>
    <mergeCell ref="F11:J11"/>
    <mergeCell ref="L11:N11"/>
    <mergeCell ref="L13:N13"/>
    <mergeCell ref="H19:K19"/>
    <mergeCell ref="D9:F9"/>
    <mergeCell ref="H9:J9"/>
    <mergeCell ref="H10:J10"/>
    <mergeCell ref="C13:J13"/>
    <mergeCell ref="A1:P1"/>
    <mergeCell ref="M3:P3"/>
    <mergeCell ref="D10:F10"/>
  </mergeCells>
  <phoneticPr fontId="4"/>
  <dataValidations count="5">
    <dataValidation imeMode="halfKatakana" allowBlank="1" showInputMessage="1" showErrorMessage="1" sqref="F25:G84 C9:H9" xr:uid="{00000000-0002-0000-0000-000000000000}"/>
    <dataValidation type="list" allowBlank="1" showInputMessage="1" showErrorMessage="1" sqref="P25:P84" xr:uid="{00000000-0002-0000-00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000-000002000000}"/>
    <dataValidation operator="lessThanOrEqual" allowBlank="1" showInputMessage="1" showErrorMessage="1" promptTitle="【略称】" prompt="全角７文字以内_x000a_（プログラム・大型映像に表示）" sqref="H10" xr:uid="{00000000-0002-0000-0000-000003000000}"/>
    <dataValidation type="list" allowBlank="1" showInputMessage="1" showErrorMessage="1" sqref="Q25:Q84" xr:uid="{A4276B04-C460-430F-9440-6455AEF9AACE}">
      <formula1>"○"</formula1>
    </dataValidation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000-000006000000}">
          <x14:formula1>
            <xm:f>マスターデータ!$D$2:$D$3</xm:f>
          </x14:formula1>
          <xm:sqref>O25:O84</xm:sqref>
        </x14:dataValidation>
        <x14:dataValidation type="list" allowBlank="1" showInputMessage="1" showErrorMessage="1" xr:uid="{00000000-0002-0000-0000-000005000000}">
          <x14:formula1>
            <xm:f>マスターデータ!$B$2:$B$9</xm:f>
          </x14:formula1>
          <xm:sqref>I25:I84 L25:L84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85"/>
  <sheetViews>
    <sheetView showZeros="0" view="pageBreakPreview" topLeftCell="A2" zoomScale="80" zoomScaleNormal="70" zoomScaleSheetLayoutView="80" workbookViewId="0">
      <selection activeCell="I18" sqref="I18"/>
    </sheetView>
  </sheetViews>
  <sheetFormatPr defaultColWidth="9.1796875" defaultRowHeight="12.5" x14ac:dyDescent="0.2"/>
  <cols>
    <col min="1" max="1" width="3.54296875" style="2" customWidth="1"/>
    <col min="2" max="2" width="14.453125" style="2" customWidth="1"/>
    <col min="3" max="3" width="15.81640625" style="2" customWidth="1"/>
    <col min="4" max="5" width="11.453125" style="2" customWidth="1"/>
    <col min="6" max="7" width="11.453125" style="1" customWidth="1"/>
    <col min="8" max="8" width="9.26953125" style="1" customWidth="1"/>
    <col min="9" max="9" width="14.26953125" style="1" customWidth="1"/>
    <col min="10" max="10" width="11.453125" style="1" customWidth="1"/>
    <col min="11" max="12" width="14.26953125" style="1" customWidth="1"/>
    <col min="13" max="13" width="11.453125" style="1" customWidth="1"/>
    <col min="14" max="14" width="14.26953125" style="1" customWidth="1"/>
    <col min="15" max="15" width="9.1796875" style="1" customWidth="1"/>
    <col min="16" max="16" width="9.36328125" style="11" customWidth="1"/>
    <col min="17" max="18" width="10.26953125" style="19" customWidth="1"/>
    <col min="19" max="19" width="10.26953125" style="1" customWidth="1"/>
    <col min="20" max="16384" width="9.1796875" style="1"/>
  </cols>
  <sheetData>
    <row r="1" spans="1:22" ht="30" hidden="1" customHeight="1" x14ac:dyDescent="0.2">
      <c r="A1" s="427" t="s">
        <v>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18"/>
    </row>
    <row r="2" spans="1:22" ht="5.5" customHeight="1" x14ac:dyDescent="0.2">
      <c r="A2" s="122"/>
      <c r="B2" s="122"/>
      <c r="C2" s="122"/>
      <c r="D2" s="122"/>
      <c r="E2" s="122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</row>
    <row r="3" spans="1:22" ht="20.25" customHeight="1" x14ac:dyDescent="0.2">
      <c r="A3" s="122"/>
      <c r="B3" s="122"/>
      <c r="C3" s="122"/>
      <c r="D3" s="122"/>
      <c r="E3" s="122"/>
      <c r="F3" s="123"/>
      <c r="G3" s="123"/>
      <c r="H3" s="123"/>
      <c r="I3" s="123"/>
      <c r="J3" s="123"/>
      <c r="K3" s="123"/>
      <c r="L3" s="123"/>
      <c r="M3" s="429">
        <f>【初期入力】団体情報登録!$E$4</f>
        <v>0</v>
      </c>
      <c r="N3" s="430"/>
      <c r="O3" s="430"/>
      <c r="P3" s="430"/>
    </row>
    <row r="4" spans="1:22" ht="25.5" customHeight="1" x14ac:dyDescent="0.2">
      <c r="A4" s="122"/>
      <c r="B4" s="125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3"/>
      <c r="N4" s="123"/>
      <c r="O4" s="123"/>
      <c r="P4" s="124"/>
    </row>
    <row r="5" spans="1:22" ht="24" customHeight="1" x14ac:dyDescent="0.2">
      <c r="A5" s="122"/>
      <c r="B5" s="126" t="s">
        <v>19</v>
      </c>
      <c r="C5" s="126"/>
      <c r="D5" s="122"/>
      <c r="E5" s="122"/>
      <c r="F5" s="122"/>
      <c r="G5" s="122"/>
      <c r="H5" s="123"/>
      <c r="I5" s="123"/>
      <c r="J5" s="127"/>
      <c r="K5" s="127"/>
      <c r="L5" s="123"/>
      <c r="M5" s="123"/>
      <c r="N5" s="123"/>
      <c r="O5" s="123"/>
      <c r="P5" s="124"/>
    </row>
    <row r="6" spans="1:22" ht="17.25" customHeight="1" x14ac:dyDescent="0.2">
      <c r="A6" s="122"/>
      <c r="B6" s="126"/>
      <c r="C6" s="126"/>
      <c r="D6" s="122"/>
      <c r="E6" s="122"/>
      <c r="F6" s="122"/>
      <c r="G6" s="122"/>
      <c r="H6" s="123"/>
      <c r="I6" s="123"/>
      <c r="J6" s="127"/>
      <c r="K6" s="127"/>
      <c r="L6" s="123"/>
      <c r="M6" s="123"/>
      <c r="N6" s="123"/>
      <c r="O6" s="123"/>
      <c r="P6" s="124"/>
    </row>
    <row r="7" spans="1:22" ht="28.5" customHeight="1" x14ac:dyDescent="0.2">
      <c r="A7" s="122"/>
      <c r="B7" s="128" t="s">
        <v>7</v>
      </c>
      <c r="C7" s="128"/>
      <c r="D7" s="129" t="s">
        <v>25</v>
      </c>
      <c r="E7" s="428" t="str">
        <f>マスターデータ!$F$2</f>
        <v>2026愛媛県小学生陸上競技チャレンジ記録会　</v>
      </c>
      <c r="F7" s="428"/>
      <c r="G7" s="428"/>
      <c r="H7" s="428"/>
      <c r="I7" s="428"/>
      <c r="J7" s="428"/>
      <c r="K7" s="428"/>
      <c r="L7" s="428"/>
      <c r="M7" s="428"/>
      <c r="N7" s="130"/>
      <c r="O7" s="123"/>
      <c r="P7" s="131"/>
    </row>
    <row r="8" spans="1:22" ht="5.5" customHeight="1" x14ac:dyDescent="0.2">
      <c r="A8" s="122"/>
      <c r="B8" s="122"/>
      <c r="C8" s="122"/>
      <c r="D8" s="127"/>
      <c r="E8" s="127"/>
      <c r="F8" s="132"/>
      <c r="G8" s="132"/>
      <c r="H8" s="127"/>
      <c r="I8" s="127"/>
      <c r="J8" s="127"/>
      <c r="K8" s="123"/>
      <c r="L8" s="123"/>
      <c r="M8" s="123"/>
      <c r="N8" s="123"/>
      <c r="O8" s="123"/>
      <c r="P8" s="124"/>
    </row>
    <row r="9" spans="1:22" s="19" customFormat="1" ht="20.25" customHeight="1" thickBot="1" x14ac:dyDescent="0.25">
      <c r="A9" s="83"/>
      <c r="B9" s="133"/>
      <c r="C9" s="270" t="s">
        <v>105</v>
      </c>
      <c r="D9" s="414">
        <f>【初期入力】団体情報登録!$E$5</f>
        <v>0</v>
      </c>
      <c r="E9" s="415"/>
      <c r="F9" s="416"/>
      <c r="G9" s="271" t="s">
        <v>131</v>
      </c>
      <c r="H9" s="377">
        <f>【初期入力】団体情報登録!$E$7</f>
        <v>0</v>
      </c>
      <c r="I9" s="378"/>
      <c r="J9" s="379"/>
      <c r="K9" s="84"/>
      <c r="L9" s="84"/>
      <c r="M9" s="84"/>
      <c r="N9" s="84"/>
      <c r="O9" s="84"/>
      <c r="P9" s="134"/>
      <c r="R9" s="20" t="s">
        <v>132</v>
      </c>
    </row>
    <row r="10" spans="1:22" s="19" customFormat="1" ht="43.5" customHeight="1" thickBot="1" x14ac:dyDescent="0.25">
      <c r="A10" s="83"/>
      <c r="B10" s="135" t="s">
        <v>8</v>
      </c>
      <c r="C10" s="272" t="s">
        <v>129</v>
      </c>
      <c r="D10" s="388">
        <f>【初期入力】団体情報登録!$E$6</f>
        <v>0</v>
      </c>
      <c r="E10" s="389"/>
      <c r="F10" s="390"/>
      <c r="G10" s="273" t="s">
        <v>130</v>
      </c>
      <c r="H10" s="380">
        <f>【初期入力】団体情報登録!$E$8</f>
        <v>0</v>
      </c>
      <c r="I10" s="381"/>
      <c r="J10" s="382"/>
      <c r="K10" s="84"/>
      <c r="L10" s="84"/>
      <c r="M10" s="84"/>
      <c r="N10" s="84"/>
      <c r="O10" s="84"/>
      <c r="P10" s="136"/>
      <c r="R10" s="219">
        <f>LENB(H10)</f>
        <v>1</v>
      </c>
    </row>
    <row r="11" spans="1:22" ht="24.75" hidden="1" customHeight="1" x14ac:dyDescent="0.2">
      <c r="A11" s="122"/>
      <c r="B11" s="137" t="s">
        <v>9</v>
      </c>
      <c r="C11" s="274" t="s">
        <v>15</v>
      </c>
      <c r="D11" s="406"/>
      <c r="E11" s="407"/>
      <c r="F11" s="408"/>
      <c r="G11" s="408"/>
      <c r="H11" s="408"/>
      <c r="I11" s="408"/>
      <c r="J11" s="408"/>
      <c r="K11" s="275" t="s">
        <v>14</v>
      </c>
      <c r="L11" s="409"/>
      <c r="M11" s="410"/>
      <c r="N11" s="411"/>
      <c r="O11" s="138"/>
      <c r="P11" s="139"/>
      <c r="Q11" s="21"/>
    </row>
    <row r="12" spans="1:22" ht="26.25" hidden="1" customHeight="1" x14ac:dyDescent="0.2">
      <c r="A12" s="122"/>
      <c r="B12" s="60"/>
      <c r="C12" s="403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5"/>
      <c r="O12" s="138"/>
      <c r="P12" s="140"/>
      <c r="Q12" s="22"/>
    </row>
    <row r="13" spans="1:22" ht="34" customHeight="1" x14ac:dyDescent="0.2">
      <c r="A13" s="122"/>
      <c r="B13" s="135" t="s">
        <v>13</v>
      </c>
      <c r="C13" s="383">
        <f>【初期入力】団体情報登録!$E$9</f>
        <v>0</v>
      </c>
      <c r="D13" s="384"/>
      <c r="E13" s="384"/>
      <c r="F13" s="384"/>
      <c r="G13" s="384"/>
      <c r="H13" s="384"/>
      <c r="I13" s="384"/>
      <c r="J13" s="385"/>
      <c r="K13" s="93" t="s">
        <v>11</v>
      </c>
      <c r="L13" s="412">
        <f>【初期入力】団体情報登録!$E$10</f>
        <v>0</v>
      </c>
      <c r="M13" s="381"/>
      <c r="N13" s="382"/>
      <c r="O13" s="138"/>
      <c r="P13" s="141"/>
    </row>
    <row r="14" spans="1:22" ht="7.5" customHeight="1" x14ac:dyDescent="0.2">
      <c r="A14" s="122"/>
      <c r="B14" s="122"/>
      <c r="C14" s="122"/>
      <c r="D14" s="123"/>
      <c r="E14" s="123"/>
      <c r="F14" s="142"/>
      <c r="G14" s="142"/>
      <c r="H14" s="142"/>
      <c r="I14" s="142"/>
      <c r="J14" s="142"/>
      <c r="K14" s="122"/>
      <c r="L14" s="122"/>
      <c r="M14" s="122"/>
      <c r="N14" s="122"/>
      <c r="O14" s="123"/>
      <c r="P14" s="143"/>
    </row>
    <row r="15" spans="1:22" s="3" customFormat="1" ht="21.75" customHeight="1" thickBot="1" x14ac:dyDescent="0.25">
      <c r="A15" s="128"/>
      <c r="B15" s="128"/>
      <c r="C15" s="128"/>
      <c r="D15" s="126"/>
      <c r="E15" s="126"/>
      <c r="F15" s="433" t="s">
        <v>43</v>
      </c>
      <c r="G15" s="191"/>
      <c r="H15" s="423" t="s">
        <v>63</v>
      </c>
      <c r="I15" s="424"/>
      <c r="J15" s="425"/>
      <c r="K15" s="426"/>
      <c r="L15" s="126"/>
      <c r="M15" s="126"/>
      <c r="N15" s="144"/>
      <c r="O15" s="126"/>
      <c r="P15" s="145"/>
      <c r="Q15" s="21"/>
      <c r="R15" s="21"/>
    </row>
    <row r="16" spans="1:22" s="3" customFormat="1" ht="30" customHeight="1" thickBot="1" x14ac:dyDescent="0.25">
      <c r="A16" s="128"/>
      <c r="B16" s="128"/>
      <c r="C16" s="128"/>
      <c r="D16" s="126"/>
      <c r="E16" s="126"/>
      <c r="F16" s="434"/>
      <c r="G16" s="146" t="s">
        <v>64</v>
      </c>
      <c r="H16" s="308" t="s">
        <v>198</v>
      </c>
      <c r="I16" s="206">
        <f>COUNTA($D$25:$D$84)</f>
        <v>0</v>
      </c>
      <c r="J16" s="211" t="s">
        <v>72</v>
      </c>
      <c r="K16" s="205" t="str">
        <f>($I$16*800)&amp;"円"</f>
        <v>0円</v>
      </c>
      <c r="L16" s="126"/>
      <c r="M16" s="126"/>
      <c r="N16" s="144"/>
      <c r="O16" s="126"/>
      <c r="P16" s="145"/>
      <c r="Q16" s="21"/>
      <c r="R16" s="21"/>
      <c r="S16" s="417" t="s">
        <v>25</v>
      </c>
      <c r="T16" s="417"/>
      <c r="U16" s="417"/>
      <c r="V16" s="417"/>
    </row>
    <row r="17" spans="1:22" s="3" customFormat="1" ht="30" customHeight="1" thickBot="1" x14ac:dyDescent="0.25">
      <c r="A17" s="128"/>
      <c r="B17" s="128"/>
      <c r="C17" s="128"/>
      <c r="D17" s="126"/>
      <c r="E17" s="126"/>
      <c r="F17" s="434"/>
      <c r="G17" s="146" t="s">
        <v>67</v>
      </c>
      <c r="H17" s="309" t="s">
        <v>139</v>
      </c>
      <c r="I17" s="250">
        <f>COUNTA(リレー一覧!$C$21:$C$27)+COUNTA(リレー一覧!$C$29:$C$35)</f>
        <v>0</v>
      </c>
      <c r="J17" s="251" t="s">
        <v>73</v>
      </c>
      <c r="K17" s="252" t="str">
        <f>($I$17*1200)&amp;"円"</f>
        <v>0円</v>
      </c>
      <c r="L17" s="126"/>
      <c r="M17" s="126"/>
      <c r="N17" s="144"/>
      <c r="O17" s="126"/>
      <c r="P17" s="145"/>
      <c r="Q17" s="21"/>
      <c r="R17" s="21"/>
      <c r="S17" s="5"/>
      <c r="T17" s="5"/>
      <c r="U17" s="5"/>
      <c r="V17" s="5"/>
    </row>
    <row r="18" spans="1:22" s="3" customFormat="1" ht="30" customHeight="1" thickBot="1" x14ac:dyDescent="0.25">
      <c r="A18" s="128"/>
      <c r="B18" s="128"/>
      <c r="C18" s="128"/>
      <c r="D18" s="126"/>
      <c r="E18" s="126"/>
      <c r="F18" s="434"/>
      <c r="G18" s="146" t="s">
        <v>69</v>
      </c>
      <c r="H18" s="310" t="s">
        <v>70</v>
      </c>
      <c r="I18" s="218"/>
      <c r="J18" s="212" t="s">
        <v>71</v>
      </c>
      <c r="K18" s="204" t="str">
        <f>($I$18*300)&amp;"円"</f>
        <v>0円</v>
      </c>
      <c r="L18" s="126"/>
      <c r="M18" s="126"/>
      <c r="N18" s="144"/>
      <c r="O18" s="126"/>
      <c r="P18" s="145"/>
      <c r="Q18" s="21"/>
      <c r="R18" s="21"/>
      <c r="S18" s="5"/>
      <c r="T18" s="5"/>
      <c r="U18" s="5"/>
      <c r="V18" s="5"/>
    </row>
    <row r="19" spans="1:22" s="3" customFormat="1" ht="30" customHeight="1" x14ac:dyDescent="0.2">
      <c r="A19" s="128"/>
      <c r="B19" s="128"/>
      <c r="C19" s="128"/>
      <c r="D19" s="126"/>
      <c r="E19" s="126"/>
      <c r="F19" s="435"/>
      <c r="G19" s="146" t="s">
        <v>65</v>
      </c>
      <c r="H19" s="418" t="str">
        <f>(800*$I$16)+(300*$I$18)+(1200*$I$17)&amp;"円"</f>
        <v>0円</v>
      </c>
      <c r="I19" s="419"/>
      <c r="J19" s="420"/>
      <c r="K19" s="421"/>
      <c r="L19" s="126"/>
      <c r="M19" s="126"/>
      <c r="N19" s="144"/>
      <c r="O19" s="126"/>
      <c r="P19" s="145"/>
      <c r="Q19" s="21"/>
      <c r="R19" s="21"/>
      <c r="S19" s="5"/>
      <c r="T19" s="5"/>
      <c r="U19" s="5"/>
      <c r="V19" s="5"/>
    </row>
    <row r="20" spans="1:22" s="3" customFormat="1" ht="12.75" customHeight="1" x14ac:dyDescent="0.2">
      <c r="A20" s="128"/>
      <c r="B20" s="128"/>
      <c r="C20" s="128"/>
      <c r="D20" s="128"/>
      <c r="E20" s="128"/>
      <c r="F20" s="147"/>
      <c r="G20" s="148"/>
      <c r="H20" s="148"/>
      <c r="I20" s="148"/>
      <c r="J20" s="148"/>
      <c r="K20" s="148"/>
      <c r="L20" s="144"/>
      <c r="M20" s="144"/>
      <c r="N20" s="149"/>
      <c r="O20" s="126"/>
      <c r="P20" s="145"/>
      <c r="Q20" s="21"/>
      <c r="R20" s="21"/>
      <c r="S20" s="422" t="s">
        <v>25</v>
      </c>
      <c r="T20" s="422"/>
      <c r="U20" s="422"/>
      <c r="V20" s="5" t="s">
        <v>25</v>
      </c>
    </row>
    <row r="21" spans="1:22" s="6" customFormat="1" ht="11.25" customHeight="1" x14ac:dyDescent="0.2">
      <c r="A21" s="150"/>
      <c r="B21" s="150"/>
      <c r="C21" s="150"/>
      <c r="D21" s="150"/>
      <c r="E21" s="150"/>
      <c r="F21" s="151"/>
      <c r="G21" s="151"/>
      <c r="H21" s="150"/>
      <c r="I21" s="150"/>
      <c r="J21" s="150"/>
      <c r="K21" s="152"/>
      <c r="L21" s="153"/>
      <c r="M21" s="153"/>
      <c r="N21" s="153"/>
      <c r="O21" s="150"/>
      <c r="P21" s="154"/>
      <c r="Q21" s="26"/>
      <c r="R21" s="26"/>
    </row>
    <row r="22" spans="1:22" s="7" customFormat="1" ht="15" customHeight="1" thickBot="1" x14ac:dyDescent="0.25">
      <c r="A22" s="150"/>
      <c r="B22" s="150"/>
      <c r="C22" s="150"/>
      <c r="D22" s="150" t="s">
        <v>5</v>
      </c>
      <c r="E22" s="150" t="s">
        <v>5</v>
      </c>
      <c r="F22" s="150" t="s">
        <v>4</v>
      </c>
      <c r="G22" s="150" t="s">
        <v>4</v>
      </c>
      <c r="H22" s="150" t="s">
        <v>4</v>
      </c>
      <c r="I22" s="155" t="s">
        <v>20</v>
      </c>
      <c r="J22" s="150" t="s">
        <v>4</v>
      </c>
      <c r="K22" s="150" t="s">
        <v>42</v>
      </c>
      <c r="L22" s="155" t="s">
        <v>20</v>
      </c>
      <c r="M22" s="150" t="s">
        <v>4</v>
      </c>
      <c r="N22" s="150" t="s">
        <v>42</v>
      </c>
      <c r="O22" s="150"/>
      <c r="P22" s="154"/>
      <c r="Q22" s="27"/>
      <c r="R22" s="27"/>
    </row>
    <row r="23" spans="1:22" s="8" customFormat="1" ht="32.25" customHeight="1" thickBot="1" x14ac:dyDescent="0.25">
      <c r="A23" s="175"/>
      <c r="B23" s="156" t="s">
        <v>16</v>
      </c>
      <c r="C23" s="157" t="s">
        <v>30</v>
      </c>
      <c r="D23" s="158" t="s">
        <v>31</v>
      </c>
      <c r="E23" s="159" t="s">
        <v>32</v>
      </c>
      <c r="F23" s="158" t="s">
        <v>35</v>
      </c>
      <c r="G23" s="159" t="s">
        <v>36</v>
      </c>
      <c r="H23" s="160" t="s">
        <v>0</v>
      </c>
      <c r="I23" s="161" t="s">
        <v>1</v>
      </c>
      <c r="J23" s="162" t="s">
        <v>10</v>
      </c>
      <c r="K23" s="57" t="s">
        <v>40</v>
      </c>
      <c r="L23" s="235" t="s">
        <v>2</v>
      </c>
      <c r="M23" s="236" t="s">
        <v>29</v>
      </c>
      <c r="N23" s="237" t="s">
        <v>40</v>
      </c>
      <c r="O23" s="431" t="s">
        <v>28</v>
      </c>
      <c r="P23" s="432"/>
      <c r="Q23" s="320" t="s">
        <v>199</v>
      </c>
      <c r="R23" s="28"/>
      <c r="S23" s="8" t="s">
        <v>25</v>
      </c>
    </row>
    <row r="24" spans="1:22" s="8" customFormat="1" ht="32.25" customHeight="1" thickBot="1" x14ac:dyDescent="0.25">
      <c r="A24" s="176" t="s">
        <v>3</v>
      </c>
      <c r="B24" s="58" t="s">
        <v>42</v>
      </c>
      <c r="C24" s="163" t="s">
        <v>41</v>
      </c>
      <c r="D24" s="164" t="s">
        <v>33</v>
      </c>
      <c r="E24" s="165" t="s">
        <v>34</v>
      </c>
      <c r="F24" s="164" t="s">
        <v>37</v>
      </c>
      <c r="G24" s="165" t="s">
        <v>38</v>
      </c>
      <c r="H24" s="166">
        <v>4</v>
      </c>
      <c r="I24" s="167" t="s">
        <v>21</v>
      </c>
      <c r="J24" s="168" t="s">
        <v>123</v>
      </c>
      <c r="K24" s="59" t="s">
        <v>42</v>
      </c>
      <c r="L24" s="238" t="s">
        <v>22</v>
      </c>
      <c r="M24" s="239" t="s">
        <v>121</v>
      </c>
      <c r="N24" s="240" t="s">
        <v>42</v>
      </c>
      <c r="O24" s="198" t="s">
        <v>62</v>
      </c>
      <c r="P24" s="177" t="s">
        <v>59</v>
      </c>
      <c r="Q24" s="323" t="s">
        <v>200</v>
      </c>
      <c r="R24" s="28"/>
      <c r="S24" s="8" t="s">
        <v>25</v>
      </c>
    </row>
    <row r="25" spans="1:22" ht="32.25" customHeight="1" x14ac:dyDescent="0.2">
      <c r="A25" s="178">
        <v>1</v>
      </c>
      <c r="B25" s="60">
        <f>IF($D25="",0,$H$10)</f>
        <v>0</v>
      </c>
      <c r="C25" s="68"/>
      <c r="D25" s="169"/>
      <c r="E25" s="9"/>
      <c r="F25" s="169"/>
      <c r="G25" s="9"/>
      <c r="H25" s="61"/>
      <c r="I25" s="10"/>
      <c r="J25" s="62"/>
      <c r="K25" s="63" t="e">
        <f>VLOOKUP($I25,マスターデータ!$B$2:$C$14,2,FALSE)</f>
        <v>#N/A</v>
      </c>
      <c r="L25" s="241"/>
      <c r="M25" s="242"/>
      <c r="N25" s="243" t="e">
        <f>VLOOKUP($L25,マスターデータ!$B$2:$C$14,2,FALSE)</f>
        <v>#N/A</v>
      </c>
      <c r="O25" s="199"/>
      <c r="P25" s="179"/>
      <c r="Q25" s="324"/>
      <c r="S25" s="8" t="s">
        <v>25</v>
      </c>
    </row>
    <row r="26" spans="1:22" ht="32.25" customHeight="1" x14ac:dyDescent="0.2">
      <c r="A26" s="180">
        <v>2</v>
      </c>
      <c r="B26" s="60">
        <f t="shared" ref="B26:B84" si="0">IF($D26="",0,$H$10)</f>
        <v>0</v>
      </c>
      <c r="C26" s="69"/>
      <c r="D26" s="169"/>
      <c r="E26" s="9"/>
      <c r="F26" s="169"/>
      <c r="G26" s="9"/>
      <c r="H26" s="61"/>
      <c r="I26" s="10"/>
      <c r="J26" s="64"/>
      <c r="K26" s="63" t="e">
        <f>VLOOKUP($I26,マスターデータ!$B$2:$C$14,2,FALSE)</f>
        <v>#N/A</v>
      </c>
      <c r="L26" s="241"/>
      <c r="M26" s="244"/>
      <c r="N26" s="243" t="e">
        <f>VLOOKUP($L26,マスターデータ!$B$2:$C$14,2,FALSE)</f>
        <v>#N/A</v>
      </c>
      <c r="O26" s="199"/>
      <c r="P26" s="179"/>
      <c r="Q26" s="324"/>
      <c r="S26" s="8" t="s">
        <v>25</v>
      </c>
    </row>
    <row r="27" spans="1:22" ht="32.25" customHeight="1" x14ac:dyDescent="0.2">
      <c r="A27" s="180">
        <v>3</v>
      </c>
      <c r="B27" s="60">
        <f t="shared" si="0"/>
        <v>0</v>
      </c>
      <c r="C27" s="69"/>
      <c r="D27" s="169"/>
      <c r="E27" s="9"/>
      <c r="F27" s="169"/>
      <c r="G27" s="9"/>
      <c r="H27" s="61"/>
      <c r="I27" s="10"/>
      <c r="J27" s="64"/>
      <c r="K27" s="63" t="e">
        <f>VLOOKUP($I27,マスターデータ!$B$2:$C$14,2,FALSE)</f>
        <v>#N/A</v>
      </c>
      <c r="L27" s="241"/>
      <c r="M27" s="244"/>
      <c r="N27" s="243" t="e">
        <f>VLOOKUP($L27,マスターデータ!$B$2:$C$14,2,FALSE)</f>
        <v>#N/A</v>
      </c>
      <c r="O27" s="199"/>
      <c r="P27" s="179"/>
      <c r="Q27" s="324"/>
      <c r="S27" s="8" t="s">
        <v>25</v>
      </c>
    </row>
    <row r="28" spans="1:22" ht="32.25" customHeight="1" x14ac:dyDescent="0.2">
      <c r="A28" s="180">
        <v>4</v>
      </c>
      <c r="B28" s="60">
        <f t="shared" si="0"/>
        <v>0</v>
      </c>
      <c r="C28" s="69"/>
      <c r="D28" s="169"/>
      <c r="E28" s="9"/>
      <c r="F28" s="169"/>
      <c r="G28" s="9"/>
      <c r="H28" s="61"/>
      <c r="I28" s="10"/>
      <c r="J28" s="64"/>
      <c r="K28" s="63" t="e">
        <f>VLOOKUP($I28,マスターデータ!$B$2:$C$14,2,FALSE)</f>
        <v>#N/A</v>
      </c>
      <c r="L28" s="241"/>
      <c r="M28" s="244"/>
      <c r="N28" s="243" t="e">
        <f>VLOOKUP($L28,マスターデータ!$B$2:$C$14,2,FALSE)</f>
        <v>#N/A</v>
      </c>
      <c r="O28" s="199"/>
      <c r="P28" s="179"/>
      <c r="Q28" s="324"/>
      <c r="S28" s="8" t="s">
        <v>25</v>
      </c>
    </row>
    <row r="29" spans="1:22" ht="32.25" customHeight="1" x14ac:dyDescent="0.2">
      <c r="A29" s="180">
        <v>5</v>
      </c>
      <c r="B29" s="60">
        <f t="shared" si="0"/>
        <v>0</v>
      </c>
      <c r="C29" s="69"/>
      <c r="D29" s="169"/>
      <c r="E29" s="9"/>
      <c r="F29" s="169"/>
      <c r="G29" s="9"/>
      <c r="H29" s="61"/>
      <c r="I29" s="10"/>
      <c r="J29" s="64"/>
      <c r="K29" s="63" t="e">
        <f>VLOOKUP($I29,マスターデータ!$B$2:$C$14,2,FALSE)</f>
        <v>#N/A</v>
      </c>
      <c r="L29" s="241"/>
      <c r="M29" s="244"/>
      <c r="N29" s="243" t="e">
        <f>VLOOKUP($L29,マスターデータ!$B$2:$C$14,2,FALSE)</f>
        <v>#N/A</v>
      </c>
      <c r="O29" s="199"/>
      <c r="P29" s="179"/>
      <c r="Q29" s="324"/>
      <c r="S29" s="8" t="s">
        <v>25</v>
      </c>
    </row>
    <row r="30" spans="1:22" ht="32.25" customHeight="1" x14ac:dyDescent="0.2">
      <c r="A30" s="180">
        <v>6</v>
      </c>
      <c r="B30" s="60">
        <f t="shared" si="0"/>
        <v>0</v>
      </c>
      <c r="C30" s="69"/>
      <c r="D30" s="169"/>
      <c r="E30" s="9"/>
      <c r="F30" s="169"/>
      <c r="G30" s="9"/>
      <c r="H30" s="61"/>
      <c r="I30" s="10"/>
      <c r="J30" s="64"/>
      <c r="K30" s="63" t="e">
        <f>VLOOKUP($I30,マスターデータ!$B$2:$C$14,2,FALSE)</f>
        <v>#N/A</v>
      </c>
      <c r="L30" s="241"/>
      <c r="M30" s="244"/>
      <c r="N30" s="243" t="e">
        <f>VLOOKUP($L30,マスターデータ!$B$2:$C$14,2,FALSE)</f>
        <v>#N/A</v>
      </c>
      <c r="O30" s="199"/>
      <c r="P30" s="179"/>
      <c r="Q30" s="324"/>
      <c r="S30" s="1" t="s">
        <v>25</v>
      </c>
    </row>
    <row r="31" spans="1:22" ht="32.25" customHeight="1" x14ac:dyDescent="0.2">
      <c r="A31" s="180">
        <v>7</v>
      </c>
      <c r="B31" s="60">
        <f t="shared" si="0"/>
        <v>0</v>
      </c>
      <c r="C31" s="69"/>
      <c r="D31" s="169"/>
      <c r="E31" s="9"/>
      <c r="F31" s="169"/>
      <c r="G31" s="9"/>
      <c r="H31" s="61"/>
      <c r="I31" s="10"/>
      <c r="J31" s="64"/>
      <c r="K31" s="63" t="e">
        <f>VLOOKUP($I31,マスターデータ!$B$2:$C$14,2,FALSE)</f>
        <v>#N/A</v>
      </c>
      <c r="L31" s="241"/>
      <c r="M31" s="244"/>
      <c r="N31" s="243" t="e">
        <f>VLOOKUP($L31,マスターデータ!$B$2:$C$14,2,FALSE)</f>
        <v>#N/A</v>
      </c>
      <c r="O31" s="199"/>
      <c r="P31" s="179"/>
      <c r="Q31" s="324"/>
    </row>
    <row r="32" spans="1:22" ht="32.25" customHeight="1" x14ac:dyDescent="0.2">
      <c r="A32" s="180">
        <v>8</v>
      </c>
      <c r="B32" s="60">
        <f t="shared" si="0"/>
        <v>0</v>
      </c>
      <c r="C32" s="69"/>
      <c r="D32" s="169"/>
      <c r="E32" s="9"/>
      <c r="F32" s="169"/>
      <c r="G32" s="9"/>
      <c r="H32" s="61"/>
      <c r="I32" s="10"/>
      <c r="J32" s="64"/>
      <c r="K32" s="63" t="e">
        <f>VLOOKUP($I32,マスターデータ!$B$2:$C$14,2,FALSE)</f>
        <v>#N/A</v>
      </c>
      <c r="L32" s="241"/>
      <c r="M32" s="244"/>
      <c r="N32" s="243" t="e">
        <f>VLOOKUP($L32,マスターデータ!$B$2:$C$14,2,FALSE)</f>
        <v>#N/A</v>
      </c>
      <c r="O32" s="199"/>
      <c r="P32" s="179"/>
      <c r="Q32" s="324"/>
    </row>
    <row r="33" spans="1:17" ht="32.25" customHeight="1" x14ac:dyDescent="0.2">
      <c r="A33" s="180">
        <v>9</v>
      </c>
      <c r="B33" s="60">
        <f t="shared" si="0"/>
        <v>0</v>
      </c>
      <c r="C33" s="69"/>
      <c r="D33" s="169"/>
      <c r="E33" s="9"/>
      <c r="F33" s="169"/>
      <c r="G33" s="9"/>
      <c r="H33" s="61"/>
      <c r="I33" s="10"/>
      <c r="J33" s="64"/>
      <c r="K33" s="63" t="e">
        <f>VLOOKUP($I33,マスターデータ!$B$2:$C$14,2,FALSE)</f>
        <v>#N/A</v>
      </c>
      <c r="L33" s="241"/>
      <c r="M33" s="244"/>
      <c r="N33" s="243" t="e">
        <f>VLOOKUP($L33,マスターデータ!$B$2:$C$14,2,FALSE)</f>
        <v>#N/A</v>
      </c>
      <c r="O33" s="199"/>
      <c r="P33" s="179"/>
      <c r="Q33" s="324"/>
    </row>
    <row r="34" spans="1:17" ht="32.25" customHeight="1" x14ac:dyDescent="0.2">
      <c r="A34" s="180">
        <v>10</v>
      </c>
      <c r="B34" s="60">
        <f t="shared" si="0"/>
        <v>0</v>
      </c>
      <c r="C34" s="69"/>
      <c r="D34" s="169"/>
      <c r="E34" s="9"/>
      <c r="F34" s="169"/>
      <c r="G34" s="9"/>
      <c r="H34" s="61"/>
      <c r="I34" s="10"/>
      <c r="J34" s="64"/>
      <c r="K34" s="63" t="e">
        <f>VLOOKUP($I34,マスターデータ!$B$2:$C$14,2,FALSE)</f>
        <v>#N/A</v>
      </c>
      <c r="L34" s="241"/>
      <c r="M34" s="244"/>
      <c r="N34" s="243" t="e">
        <f>VLOOKUP($L34,マスターデータ!$B$2:$C$14,2,FALSE)</f>
        <v>#N/A</v>
      </c>
      <c r="O34" s="199"/>
      <c r="P34" s="179"/>
      <c r="Q34" s="324"/>
    </row>
    <row r="35" spans="1:17" ht="32.25" customHeight="1" x14ac:dyDescent="0.2">
      <c r="A35" s="180">
        <v>11</v>
      </c>
      <c r="B35" s="60">
        <f t="shared" si="0"/>
        <v>0</v>
      </c>
      <c r="C35" s="69"/>
      <c r="D35" s="169"/>
      <c r="E35" s="9"/>
      <c r="F35" s="169"/>
      <c r="G35" s="9"/>
      <c r="H35" s="61"/>
      <c r="I35" s="10"/>
      <c r="J35" s="64"/>
      <c r="K35" s="63" t="e">
        <f>VLOOKUP($I35,マスターデータ!$B$2:$C$14,2,FALSE)</f>
        <v>#N/A</v>
      </c>
      <c r="L35" s="241"/>
      <c r="M35" s="244"/>
      <c r="N35" s="243" t="e">
        <f>VLOOKUP($L35,マスターデータ!$B$2:$C$14,2,FALSE)</f>
        <v>#N/A</v>
      </c>
      <c r="O35" s="199"/>
      <c r="P35" s="179"/>
      <c r="Q35" s="324"/>
    </row>
    <row r="36" spans="1:17" ht="32.25" customHeight="1" x14ac:dyDescent="0.2">
      <c r="A36" s="180">
        <v>12</v>
      </c>
      <c r="B36" s="60">
        <f t="shared" si="0"/>
        <v>0</v>
      </c>
      <c r="C36" s="69"/>
      <c r="D36" s="169"/>
      <c r="E36" s="9"/>
      <c r="F36" s="169"/>
      <c r="G36" s="9"/>
      <c r="H36" s="61"/>
      <c r="I36" s="10"/>
      <c r="J36" s="64"/>
      <c r="K36" s="63" t="e">
        <f>VLOOKUP($I36,マスターデータ!$B$2:$C$14,2,FALSE)</f>
        <v>#N/A</v>
      </c>
      <c r="L36" s="241"/>
      <c r="M36" s="244"/>
      <c r="N36" s="243" t="e">
        <f>VLOOKUP($L36,マスターデータ!$B$2:$C$14,2,FALSE)</f>
        <v>#N/A</v>
      </c>
      <c r="O36" s="199"/>
      <c r="P36" s="179"/>
      <c r="Q36" s="324"/>
    </row>
    <row r="37" spans="1:17" ht="32.25" customHeight="1" x14ac:dyDescent="0.2">
      <c r="A37" s="180">
        <v>13</v>
      </c>
      <c r="B37" s="60">
        <f t="shared" si="0"/>
        <v>0</v>
      </c>
      <c r="C37" s="69"/>
      <c r="D37" s="169"/>
      <c r="E37" s="9"/>
      <c r="F37" s="169"/>
      <c r="G37" s="9"/>
      <c r="H37" s="61"/>
      <c r="I37" s="10"/>
      <c r="J37" s="64"/>
      <c r="K37" s="63" t="e">
        <f>VLOOKUP($I37,マスターデータ!$B$2:$C$14,2,FALSE)</f>
        <v>#N/A</v>
      </c>
      <c r="L37" s="241"/>
      <c r="M37" s="244"/>
      <c r="N37" s="243" t="e">
        <f>VLOOKUP($L37,マスターデータ!$B$2:$C$14,2,FALSE)</f>
        <v>#N/A</v>
      </c>
      <c r="O37" s="199"/>
      <c r="P37" s="179"/>
      <c r="Q37" s="324"/>
    </row>
    <row r="38" spans="1:17" ht="32.25" customHeight="1" x14ac:dyDescent="0.2">
      <c r="A38" s="180">
        <v>14</v>
      </c>
      <c r="B38" s="60">
        <f t="shared" si="0"/>
        <v>0</v>
      </c>
      <c r="C38" s="69"/>
      <c r="D38" s="169"/>
      <c r="E38" s="9"/>
      <c r="F38" s="169"/>
      <c r="G38" s="9"/>
      <c r="H38" s="61"/>
      <c r="I38" s="10"/>
      <c r="J38" s="64"/>
      <c r="K38" s="63" t="e">
        <f>VLOOKUP($I38,マスターデータ!$B$2:$C$14,2,FALSE)</f>
        <v>#N/A</v>
      </c>
      <c r="L38" s="241"/>
      <c r="M38" s="244"/>
      <c r="N38" s="243" t="e">
        <f>VLOOKUP($L38,マスターデータ!$B$2:$C$14,2,FALSE)</f>
        <v>#N/A</v>
      </c>
      <c r="O38" s="199"/>
      <c r="P38" s="179"/>
      <c r="Q38" s="324"/>
    </row>
    <row r="39" spans="1:17" ht="32.25" customHeight="1" x14ac:dyDescent="0.2">
      <c r="A39" s="180">
        <v>15</v>
      </c>
      <c r="B39" s="60">
        <f t="shared" si="0"/>
        <v>0</v>
      </c>
      <c r="C39" s="69"/>
      <c r="D39" s="169"/>
      <c r="E39" s="9"/>
      <c r="F39" s="169"/>
      <c r="G39" s="9"/>
      <c r="H39" s="61"/>
      <c r="I39" s="10"/>
      <c r="J39" s="64"/>
      <c r="K39" s="63" t="e">
        <f>VLOOKUP($I39,マスターデータ!$B$2:$C$14,2,FALSE)</f>
        <v>#N/A</v>
      </c>
      <c r="L39" s="241"/>
      <c r="M39" s="244"/>
      <c r="N39" s="243" t="e">
        <f>VLOOKUP($L39,マスターデータ!$B$2:$C$14,2,FALSE)</f>
        <v>#N/A</v>
      </c>
      <c r="O39" s="199"/>
      <c r="P39" s="179"/>
      <c r="Q39" s="324"/>
    </row>
    <row r="40" spans="1:17" ht="32.25" customHeight="1" x14ac:dyDescent="0.2">
      <c r="A40" s="180">
        <v>16</v>
      </c>
      <c r="B40" s="60">
        <f t="shared" si="0"/>
        <v>0</v>
      </c>
      <c r="C40" s="69"/>
      <c r="D40" s="169"/>
      <c r="E40" s="9"/>
      <c r="F40" s="169"/>
      <c r="G40" s="9"/>
      <c r="H40" s="61"/>
      <c r="I40" s="10"/>
      <c r="J40" s="64"/>
      <c r="K40" s="63" t="e">
        <f>VLOOKUP($I40,マスターデータ!$B$2:$C$14,2,FALSE)</f>
        <v>#N/A</v>
      </c>
      <c r="L40" s="241"/>
      <c r="M40" s="244"/>
      <c r="N40" s="243" t="e">
        <f>VLOOKUP($L40,マスターデータ!$B$2:$C$14,2,FALSE)</f>
        <v>#N/A</v>
      </c>
      <c r="O40" s="199"/>
      <c r="P40" s="179"/>
      <c r="Q40" s="324"/>
    </row>
    <row r="41" spans="1:17" ht="32.25" customHeight="1" x14ac:dyDescent="0.2">
      <c r="A41" s="180">
        <v>17</v>
      </c>
      <c r="B41" s="60">
        <f t="shared" si="0"/>
        <v>0</v>
      </c>
      <c r="C41" s="69"/>
      <c r="D41" s="169"/>
      <c r="E41" s="9"/>
      <c r="F41" s="169"/>
      <c r="G41" s="9"/>
      <c r="H41" s="61"/>
      <c r="I41" s="10"/>
      <c r="J41" s="64"/>
      <c r="K41" s="63" t="e">
        <f>VLOOKUP($I41,マスターデータ!$B$2:$C$14,2,FALSE)</f>
        <v>#N/A</v>
      </c>
      <c r="L41" s="241"/>
      <c r="M41" s="244"/>
      <c r="N41" s="243" t="e">
        <f>VLOOKUP($L41,マスターデータ!$B$2:$C$14,2,FALSE)</f>
        <v>#N/A</v>
      </c>
      <c r="O41" s="199"/>
      <c r="P41" s="179"/>
      <c r="Q41" s="324"/>
    </row>
    <row r="42" spans="1:17" ht="32.25" customHeight="1" x14ac:dyDescent="0.2">
      <c r="A42" s="180">
        <v>18</v>
      </c>
      <c r="B42" s="60">
        <f t="shared" si="0"/>
        <v>0</v>
      </c>
      <c r="C42" s="69"/>
      <c r="D42" s="169"/>
      <c r="E42" s="9"/>
      <c r="F42" s="169"/>
      <c r="G42" s="9"/>
      <c r="H42" s="61"/>
      <c r="I42" s="10"/>
      <c r="J42" s="64"/>
      <c r="K42" s="63" t="e">
        <f>VLOOKUP($I42,マスターデータ!$B$2:$C$14,2,FALSE)</f>
        <v>#N/A</v>
      </c>
      <c r="L42" s="241"/>
      <c r="M42" s="244"/>
      <c r="N42" s="243" t="e">
        <f>VLOOKUP($L42,マスターデータ!$B$2:$C$14,2,FALSE)</f>
        <v>#N/A</v>
      </c>
      <c r="O42" s="199"/>
      <c r="P42" s="179"/>
      <c r="Q42" s="324"/>
    </row>
    <row r="43" spans="1:17" ht="32.25" customHeight="1" x14ac:dyDescent="0.2">
      <c r="A43" s="180">
        <v>19</v>
      </c>
      <c r="B43" s="60">
        <f t="shared" si="0"/>
        <v>0</v>
      </c>
      <c r="C43" s="69"/>
      <c r="D43" s="169"/>
      <c r="E43" s="9"/>
      <c r="F43" s="169"/>
      <c r="G43" s="9"/>
      <c r="H43" s="61"/>
      <c r="I43" s="10" t="s">
        <v>24</v>
      </c>
      <c r="J43" s="64"/>
      <c r="K43" s="63" t="e">
        <f>VLOOKUP($I43,マスターデータ!$B$2:$C$14,2,FALSE)</f>
        <v>#N/A</v>
      </c>
      <c r="L43" s="241"/>
      <c r="M43" s="244"/>
      <c r="N43" s="243" t="e">
        <f>VLOOKUP($L43,マスターデータ!$B$2:$C$14,2,FALSE)</f>
        <v>#N/A</v>
      </c>
      <c r="O43" s="199"/>
      <c r="P43" s="179"/>
      <c r="Q43" s="324"/>
    </row>
    <row r="44" spans="1:17" ht="32.25" customHeight="1" x14ac:dyDescent="0.2">
      <c r="A44" s="180">
        <v>20</v>
      </c>
      <c r="B44" s="60">
        <f t="shared" si="0"/>
        <v>0</v>
      </c>
      <c r="C44" s="69"/>
      <c r="D44" s="169"/>
      <c r="E44" s="9"/>
      <c r="F44" s="169"/>
      <c r="G44" s="9"/>
      <c r="H44" s="61"/>
      <c r="I44" s="10" t="s">
        <v>24</v>
      </c>
      <c r="J44" s="64"/>
      <c r="K44" s="63" t="e">
        <f>VLOOKUP($I44,マスターデータ!$B$2:$C$14,2,FALSE)</f>
        <v>#N/A</v>
      </c>
      <c r="L44" s="241"/>
      <c r="M44" s="244"/>
      <c r="N44" s="243" t="e">
        <f>VLOOKUP($L44,マスターデータ!$B$2:$C$14,2,FALSE)</f>
        <v>#N/A</v>
      </c>
      <c r="O44" s="199"/>
      <c r="P44" s="179"/>
      <c r="Q44" s="324"/>
    </row>
    <row r="45" spans="1:17" ht="32.25" customHeight="1" x14ac:dyDescent="0.2">
      <c r="A45" s="180">
        <v>21</v>
      </c>
      <c r="B45" s="60">
        <f t="shared" si="0"/>
        <v>0</v>
      </c>
      <c r="C45" s="69"/>
      <c r="D45" s="169"/>
      <c r="E45" s="9"/>
      <c r="F45" s="169"/>
      <c r="G45" s="9"/>
      <c r="H45" s="61"/>
      <c r="I45" s="10" t="s">
        <v>24</v>
      </c>
      <c r="J45" s="64"/>
      <c r="K45" s="63" t="e">
        <f>VLOOKUP($I45,マスターデータ!$B$2:$C$14,2,FALSE)</f>
        <v>#N/A</v>
      </c>
      <c r="L45" s="241"/>
      <c r="M45" s="244"/>
      <c r="N45" s="243" t="e">
        <f>VLOOKUP($L45,マスターデータ!$B$2:$C$14,2,FALSE)</f>
        <v>#N/A</v>
      </c>
      <c r="O45" s="199"/>
      <c r="P45" s="179"/>
      <c r="Q45" s="324"/>
    </row>
    <row r="46" spans="1:17" ht="32.25" customHeight="1" x14ac:dyDescent="0.2">
      <c r="A46" s="180">
        <v>22</v>
      </c>
      <c r="B46" s="60">
        <f t="shared" si="0"/>
        <v>0</v>
      </c>
      <c r="C46" s="69"/>
      <c r="D46" s="169"/>
      <c r="E46" s="9"/>
      <c r="F46" s="169"/>
      <c r="G46" s="9"/>
      <c r="H46" s="61"/>
      <c r="I46" s="10" t="s">
        <v>24</v>
      </c>
      <c r="J46" s="64"/>
      <c r="K46" s="63" t="e">
        <f>VLOOKUP($I46,マスターデータ!$B$2:$C$14,2,FALSE)</f>
        <v>#N/A</v>
      </c>
      <c r="L46" s="241"/>
      <c r="M46" s="244"/>
      <c r="N46" s="243" t="e">
        <f>VLOOKUP($L46,マスターデータ!$B$2:$C$14,2,FALSE)</f>
        <v>#N/A</v>
      </c>
      <c r="O46" s="199"/>
      <c r="P46" s="179"/>
      <c r="Q46" s="324"/>
    </row>
    <row r="47" spans="1:17" ht="32.25" customHeight="1" x14ac:dyDescent="0.2">
      <c r="A47" s="180">
        <v>23</v>
      </c>
      <c r="B47" s="60">
        <f t="shared" si="0"/>
        <v>0</v>
      </c>
      <c r="C47" s="69"/>
      <c r="D47" s="169"/>
      <c r="E47" s="9"/>
      <c r="F47" s="169"/>
      <c r="G47" s="9"/>
      <c r="H47" s="61"/>
      <c r="I47" s="10" t="s">
        <v>24</v>
      </c>
      <c r="J47" s="64"/>
      <c r="K47" s="63" t="e">
        <f>VLOOKUP($I47,マスターデータ!$B$2:$C$14,2,FALSE)</f>
        <v>#N/A</v>
      </c>
      <c r="L47" s="241"/>
      <c r="M47" s="244"/>
      <c r="N47" s="243" t="e">
        <f>VLOOKUP($L47,マスターデータ!$B$2:$C$14,2,FALSE)</f>
        <v>#N/A</v>
      </c>
      <c r="O47" s="199"/>
      <c r="P47" s="179"/>
      <c r="Q47" s="324"/>
    </row>
    <row r="48" spans="1:17" ht="32.25" customHeight="1" x14ac:dyDescent="0.2">
      <c r="A48" s="180">
        <v>24</v>
      </c>
      <c r="B48" s="60">
        <f t="shared" si="0"/>
        <v>0</v>
      </c>
      <c r="C48" s="69"/>
      <c r="D48" s="169"/>
      <c r="E48" s="9"/>
      <c r="F48" s="169"/>
      <c r="G48" s="9"/>
      <c r="H48" s="61"/>
      <c r="I48" s="10" t="s">
        <v>24</v>
      </c>
      <c r="J48" s="64"/>
      <c r="K48" s="63" t="e">
        <f>VLOOKUP($I48,マスターデータ!$B$2:$C$14,2,FALSE)</f>
        <v>#N/A</v>
      </c>
      <c r="L48" s="241"/>
      <c r="M48" s="244"/>
      <c r="N48" s="243" t="e">
        <f>VLOOKUP($L48,マスターデータ!$B$2:$C$14,2,FALSE)</f>
        <v>#N/A</v>
      </c>
      <c r="O48" s="199"/>
      <c r="P48" s="179"/>
      <c r="Q48" s="324"/>
    </row>
    <row r="49" spans="1:19" ht="32.25" customHeight="1" x14ac:dyDescent="0.2">
      <c r="A49" s="180">
        <v>25</v>
      </c>
      <c r="B49" s="60">
        <f t="shared" si="0"/>
        <v>0</v>
      </c>
      <c r="C49" s="69"/>
      <c r="D49" s="169"/>
      <c r="E49" s="9"/>
      <c r="F49" s="169"/>
      <c r="G49" s="9"/>
      <c r="H49" s="61"/>
      <c r="I49" s="10" t="s">
        <v>24</v>
      </c>
      <c r="J49" s="64"/>
      <c r="K49" s="63" t="e">
        <f>VLOOKUP($I49,マスターデータ!$B$2:$C$14,2,FALSE)</f>
        <v>#N/A</v>
      </c>
      <c r="L49" s="241"/>
      <c r="M49" s="244"/>
      <c r="N49" s="243" t="e">
        <f>VLOOKUP($L49,マスターデータ!$B$2:$C$14,2,FALSE)</f>
        <v>#N/A</v>
      </c>
      <c r="O49" s="199"/>
      <c r="P49" s="179"/>
      <c r="Q49" s="324"/>
    </row>
    <row r="50" spans="1:19" ht="32.25" customHeight="1" x14ac:dyDescent="0.2">
      <c r="A50" s="180">
        <v>26</v>
      </c>
      <c r="B50" s="60">
        <f t="shared" si="0"/>
        <v>0</v>
      </c>
      <c r="C50" s="69"/>
      <c r="D50" s="169"/>
      <c r="E50" s="9"/>
      <c r="F50" s="169"/>
      <c r="G50" s="9"/>
      <c r="H50" s="61"/>
      <c r="I50" s="10" t="s">
        <v>24</v>
      </c>
      <c r="J50" s="64"/>
      <c r="K50" s="63" t="e">
        <f>VLOOKUP($I50,マスターデータ!$B$2:$C$14,2,FALSE)</f>
        <v>#N/A</v>
      </c>
      <c r="L50" s="241"/>
      <c r="M50" s="244"/>
      <c r="N50" s="243" t="e">
        <f>VLOOKUP($L50,マスターデータ!$B$2:$C$14,2,FALSE)</f>
        <v>#N/A</v>
      </c>
      <c r="O50" s="199"/>
      <c r="P50" s="179"/>
      <c r="Q50" s="324"/>
    </row>
    <row r="51" spans="1:19" ht="32.25" customHeight="1" x14ac:dyDescent="0.2">
      <c r="A51" s="180">
        <v>27</v>
      </c>
      <c r="B51" s="60">
        <f t="shared" si="0"/>
        <v>0</v>
      </c>
      <c r="C51" s="69"/>
      <c r="D51" s="169"/>
      <c r="E51" s="9"/>
      <c r="F51" s="169"/>
      <c r="G51" s="9"/>
      <c r="H51" s="61"/>
      <c r="I51" s="10" t="s">
        <v>24</v>
      </c>
      <c r="J51" s="64"/>
      <c r="K51" s="63" t="e">
        <f>VLOOKUP($I51,マスターデータ!$B$2:$C$14,2,FALSE)</f>
        <v>#N/A</v>
      </c>
      <c r="L51" s="241"/>
      <c r="M51" s="244"/>
      <c r="N51" s="243" t="e">
        <f>VLOOKUP($L51,マスターデータ!$B$2:$C$14,2,FALSE)</f>
        <v>#N/A</v>
      </c>
      <c r="O51" s="199"/>
      <c r="P51" s="179"/>
      <c r="Q51" s="324"/>
    </row>
    <row r="52" spans="1:19" ht="32.25" customHeight="1" x14ac:dyDescent="0.2">
      <c r="A52" s="180">
        <v>28</v>
      </c>
      <c r="B52" s="60">
        <f t="shared" si="0"/>
        <v>0</v>
      </c>
      <c r="C52" s="69"/>
      <c r="D52" s="169"/>
      <c r="E52" s="9"/>
      <c r="F52" s="169"/>
      <c r="G52" s="9"/>
      <c r="H52" s="61"/>
      <c r="I52" s="10" t="s">
        <v>24</v>
      </c>
      <c r="J52" s="64"/>
      <c r="K52" s="63" t="e">
        <f>VLOOKUP($I52,マスターデータ!$B$2:$C$14,2,FALSE)</f>
        <v>#N/A</v>
      </c>
      <c r="L52" s="241"/>
      <c r="M52" s="244"/>
      <c r="N52" s="243" t="e">
        <f>VLOOKUP($L52,マスターデータ!$B$2:$C$14,2,FALSE)</f>
        <v>#N/A</v>
      </c>
      <c r="O52" s="199"/>
      <c r="P52" s="179"/>
      <c r="Q52" s="324"/>
    </row>
    <row r="53" spans="1:19" ht="32.25" customHeight="1" x14ac:dyDescent="0.2">
      <c r="A53" s="180">
        <v>29</v>
      </c>
      <c r="B53" s="60">
        <f t="shared" si="0"/>
        <v>0</v>
      </c>
      <c r="C53" s="69"/>
      <c r="D53" s="169"/>
      <c r="E53" s="9"/>
      <c r="F53" s="169"/>
      <c r="G53" s="9"/>
      <c r="H53" s="61"/>
      <c r="I53" s="10" t="s">
        <v>24</v>
      </c>
      <c r="J53" s="64"/>
      <c r="K53" s="63" t="e">
        <f>VLOOKUP($I53,マスターデータ!$B$2:$C$14,2,FALSE)</f>
        <v>#N/A</v>
      </c>
      <c r="L53" s="245"/>
      <c r="M53" s="244"/>
      <c r="N53" s="243" t="e">
        <f>VLOOKUP($L53,マスターデータ!$B$2:$C$14,2,FALSE)</f>
        <v>#N/A</v>
      </c>
      <c r="O53" s="199"/>
      <c r="P53" s="179"/>
      <c r="Q53" s="324"/>
    </row>
    <row r="54" spans="1:19" ht="32.25" customHeight="1" thickBot="1" x14ac:dyDescent="0.25">
      <c r="A54" s="181">
        <v>30</v>
      </c>
      <c r="B54" s="60">
        <f t="shared" si="0"/>
        <v>0</v>
      </c>
      <c r="C54" s="70"/>
      <c r="D54" s="12"/>
      <c r="E54" s="13"/>
      <c r="F54" s="14"/>
      <c r="G54" s="13"/>
      <c r="H54" s="65"/>
      <c r="I54" s="15" t="s">
        <v>24</v>
      </c>
      <c r="J54" s="66"/>
      <c r="K54" s="63" t="e">
        <f>VLOOKUP($I54,マスターデータ!$B$2:$C$14,2,FALSE)</f>
        <v>#N/A</v>
      </c>
      <c r="L54" s="246"/>
      <c r="M54" s="247"/>
      <c r="N54" s="243" t="e">
        <f>VLOOKUP($L54,マスターデータ!$B$2:$C$14,2,FALSE)</f>
        <v>#N/A</v>
      </c>
      <c r="O54" s="200"/>
      <c r="P54" s="182"/>
      <c r="Q54" s="324"/>
    </row>
    <row r="55" spans="1:19" ht="32.25" customHeight="1" x14ac:dyDescent="0.2">
      <c r="A55" s="178">
        <v>31</v>
      </c>
      <c r="B55" s="60">
        <f t="shared" si="0"/>
        <v>0</v>
      </c>
      <c r="C55" s="69"/>
      <c r="D55" s="169"/>
      <c r="E55" s="9"/>
      <c r="F55" s="169"/>
      <c r="G55" s="9"/>
      <c r="H55" s="61"/>
      <c r="I55" s="10" t="s">
        <v>24</v>
      </c>
      <c r="J55" s="62"/>
      <c r="K55" s="63" t="e">
        <f>VLOOKUP($I55,マスターデータ!$B$2:$C$14,2,FALSE)</f>
        <v>#N/A</v>
      </c>
      <c r="L55" s="248"/>
      <c r="M55" s="244"/>
      <c r="N55" s="243" t="e">
        <f>VLOOKUP($L55,マスターデータ!$B$2:$C$14,2,FALSE)</f>
        <v>#N/A</v>
      </c>
      <c r="O55" s="201"/>
      <c r="P55" s="183"/>
      <c r="Q55" s="324"/>
      <c r="S55" s="8" t="s">
        <v>25</v>
      </c>
    </row>
    <row r="56" spans="1:19" ht="32.25" customHeight="1" x14ac:dyDescent="0.2">
      <c r="A56" s="180">
        <v>32</v>
      </c>
      <c r="B56" s="60">
        <f t="shared" si="0"/>
        <v>0</v>
      </c>
      <c r="C56" s="69"/>
      <c r="D56" s="169"/>
      <c r="E56" s="9"/>
      <c r="F56" s="169"/>
      <c r="G56" s="9"/>
      <c r="H56" s="61"/>
      <c r="I56" s="10" t="s">
        <v>24</v>
      </c>
      <c r="J56" s="64"/>
      <c r="K56" s="63" t="e">
        <f>VLOOKUP($I56,マスターデータ!$B$2:$C$14,2,FALSE)</f>
        <v>#N/A</v>
      </c>
      <c r="L56" s="241"/>
      <c r="M56" s="244"/>
      <c r="N56" s="243" t="e">
        <f>VLOOKUP($L56,マスターデータ!$B$2:$C$14,2,FALSE)</f>
        <v>#N/A</v>
      </c>
      <c r="O56" s="199"/>
      <c r="P56" s="179"/>
      <c r="Q56" s="324"/>
      <c r="S56" s="8" t="s">
        <v>25</v>
      </c>
    </row>
    <row r="57" spans="1:19" ht="32.25" customHeight="1" x14ac:dyDescent="0.2">
      <c r="A57" s="180">
        <v>33</v>
      </c>
      <c r="B57" s="60">
        <f t="shared" si="0"/>
        <v>0</v>
      </c>
      <c r="C57" s="69"/>
      <c r="D57" s="169"/>
      <c r="E57" s="9"/>
      <c r="F57" s="169"/>
      <c r="G57" s="9"/>
      <c r="H57" s="61"/>
      <c r="I57" s="10" t="s">
        <v>24</v>
      </c>
      <c r="J57" s="64"/>
      <c r="K57" s="63" t="e">
        <f>VLOOKUP($I57,マスターデータ!$B$2:$C$14,2,FALSE)</f>
        <v>#N/A</v>
      </c>
      <c r="L57" s="241"/>
      <c r="M57" s="244"/>
      <c r="N57" s="243" t="e">
        <f>VLOOKUP($L57,マスターデータ!$B$2:$C$14,2,FALSE)</f>
        <v>#N/A</v>
      </c>
      <c r="O57" s="199"/>
      <c r="P57" s="179"/>
      <c r="Q57" s="324"/>
      <c r="S57" s="8" t="s">
        <v>25</v>
      </c>
    </row>
    <row r="58" spans="1:19" ht="32.25" customHeight="1" x14ac:dyDescent="0.2">
      <c r="A58" s="180">
        <v>34</v>
      </c>
      <c r="B58" s="60">
        <f t="shared" si="0"/>
        <v>0</v>
      </c>
      <c r="C58" s="69"/>
      <c r="D58" s="169"/>
      <c r="E58" s="9"/>
      <c r="F58" s="169"/>
      <c r="G58" s="9"/>
      <c r="H58" s="61"/>
      <c r="I58" s="10" t="s">
        <v>24</v>
      </c>
      <c r="J58" s="64"/>
      <c r="K58" s="63" t="e">
        <f>VLOOKUP($I58,マスターデータ!$B$2:$C$14,2,FALSE)</f>
        <v>#N/A</v>
      </c>
      <c r="L58" s="241"/>
      <c r="M58" s="244"/>
      <c r="N58" s="243" t="e">
        <f>VLOOKUP($L58,マスターデータ!$B$2:$C$14,2,FALSE)</f>
        <v>#N/A</v>
      </c>
      <c r="O58" s="199"/>
      <c r="P58" s="179"/>
      <c r="Q58" s="324"/>
      <c r="S58" s="8" t="s">
        <v>25</v>
      </c>
    </row>
    <row r="59" spans="1:19" ht="32.25" customHeight="1" x14ac:dyDescent="0.2">
      <c r="A59" s="180">
        <v>35</v>
      </c>
      <c r="B59" s="60">
        <f t="shared" si="0"/>
        <v>0</v>
      </c>
      <c r="C59" s="69"/>
      <c r="D59" s="169"/>
      <c r="E59" s="9"/>
      <c r="F59" s="169"/>
      <c r="G59" s="9"/>
      <c r="H59" s="61"/>
      <c r="I59" s="10" t="s">
        <v>24</v>
      </c>
      <c r="J59" s="64"/>
      <c r="K59" s="63" t="e">
        <f>VLOOKUP($I59,マスターデータ!$B$2:$C$14,2,FALSE)</f>
        <v>#N/A</v>
      </c>
      <c r="L59" s="241"/>
      <c r="M59" s="244"/>
      <c r="N59" s="243" t="e">
        <f>VLOOKUP($L59,マスターデータ!$B$2:$C$14,2,FALSE)</f>
        <v>#N/A</v>
      </c>
      <c r="O59" s="199"/>
      <c r="P59" s="179"/>
      <c r="Q59" s="324"/>
      <c r="S59" s="8" t="s">
        <v>25</v>
      </c>
    </row>
    <row r="60" spans="1:19" ht="32.25" customHeight="1" x14ac:dyDescent="0.2">
      <c r="A60" s="180">
        <v>36</v>
      </c>
      <c r="B60" s="60">
        <f t="shared" si="0"/>
        <v>0</v>
      </c>
      <c r="C60" s="69"/>
      <c r="D60" s="169"/>
      <c r="E60" s="9"/>
      <c r="F60" s="169"/>
      <c r="G60" s="9"/>
      <c r="H60" s="61"/>
      <c r="I60" s="10" t="s">
        <v>24</v>
      </c>
      <c r="J60" s="64"/>
      <c r="K60" s="63" t="e">
        <f>VLOOKUP($I60,マスターデータ!$B$2:$C$14,2,FALSE)</f>
        <v>#N/A</v>
      </c>
      <c r="L60" s="241"/>
      <c r="M60" s="244"/>
      <c r="N60" s="243" t="e">
        <f>VLOOKUP($L60,マスターデータ!$B$2:$C$14,2,FALSE)</f>
        <v>#N/A</v>
      </c>
      <c r="O60" s="199"/>
      <c r="P60" s="179"/>
      <c r="Q60" s="324"/>
      <c r="S60" s="1" t="s">
        <v>25</v>
      </c>
    </row>
    <row r="61" spans="1:19" ht="32.25" customHeight="1" x14ac:dyDescent="0.2">
      <c r="A61" s="180">
        <v>37</v>
      </c>
      <c r="B61" s="60">
        <f t="shared" si="0"/>
        <v>0</v>
      </c>
      <c r="C61" s="69"/>
      <c r="D61" s="169"/>
      <c r="E61" s="9"/>
      <c r="F61" s="169"/>
      <c r="G61" s="9"/>
      <c r="H61" s="61"/>
      <c r="I61" s="10" t="s">
        <v>24</v>
      </c>
      <c r="J61" s="64"/>
      <c r="K61" s="63" t="e">
        <f>VLOOKUP($I61,マスターデータ!$B$2:$C$14,2,FALSE)</f>
        <v>#N/A</v>
      </c>
      <c r="L61" s="241"/>
      <c r="M61" s="244"/>
      <c r="N61" s="243" t="e">
        <f>VLOOKUP($L61,マスターデータ!$B$2:$C$14,2,FALSE)</f>
        <v>#N/A</v>
      </c>
      <c r="O61" s="199"/>
      <c r="P61" s="179"/>
      <c r="Q61" s="324"/>
    </row>
    <row r="62" spans="1:19" ht="32.25" customHeight="1" x14ac:dyDescent="0.2">
      <c r="A62" s="180">
        <v>38</v>
      </c>
      <c r="B62" s="60">
        <f t="shared" si="0"/>
        <v>0</v>
      </c>
      <c r="C62" s="69"/>
      <c r="D62" s="169"/>
      <c r="E62" s="9"/>
      <c r="F62" s="169"/>
      <c r="G62" s="9"/>
      <c r="H62" s="61"/>
      <c r="I62" s="10" t="s">
        <v>24</v>
      </c>
      <c r="J62" s="64"/>
      <c r="K62" s="63" t="e">
        <f>VLOOKUP($I62,マスターデータ!$B$2:$C$14,2,FALSE)</f>
        <v>#N/A</v>
      </c>
      <c r="L62" s="241"/>
      <c r="M62" s="244"/>
      <c r="N62" s="243" t="e">
        <f>VLOOKUP($L62,マスターデータ!$B$2:$C$14,2,FALSE)</f>
        <v>#N/A</v>
      </c>
      <c r="O62" s="199"/>
      <c r="P62" s="179"/>
      <c r="Q62" s="324"/>
    </row>
    <row r="63" spans="1:19" ht="32.25" customHeight="1" x14ac:dyDescent="0.2">
      <c r="A63" s="180">
        <v>39</v>
      </c>
      <c r="B63" s="60">
        <f t="shared" si="0"/>
        <v>0</v>
      </c>
      <c r="C63" s="69"/>
      <c r="D63" s="169"/>
      <c r="E63" s="9"/>
      <c r="F63" s="169"/>
      <c r="G63" s="9"/>
      <c r="H63" s="61"/>
      <c r="I63" s="10" t="s">
        <v>24</v>
      </c>
      <c r="J63" s="64"/>
      <c r="K63" s="63" t="e">
        <f>VLOOKUP($I63,マスターデータ!$B$2:$C$14,2,FALSE)</f>
        <v>#N/A</v>
      </c>
      <c r="L63" s="241"/>
      <c r="M63" s="244"/>
      <c r="N63" s="243" t="e">
        <f>VLOOKUP($L63,マスターデータ!$B$2:$C$14,2,FALSE)</f>
        <v>#N/A</v>
      </c>
      <c r="O63" s="199"/>
      <c r="P63" s="179"/>
      <c r="Q63" s="324"/>
    </row>
    <row r="64" spans="1:19" ht="32.25" customHeight="1" x14ac:dyDescent="0.2">
      <c r="A64" s="180">
        <v>40</v>
      </c>
      <c r="B64" s="60">
        <f t="shared" si="0"/>
        <v>0</v>
      </c>
      <c r="C64" s="69"/>
      <c r="D64" s="169"/>
      <c r="E64" s="9"/>
      <c r="F64" s="169"/>
      <c r="G64" s="9"/>
      <c r="H64" s="61"/>
      <c r="I64" s="10" t="s">
        <v>24</v>
      </c>
      <c r="J64" s="64"/>
      <c r="K64" s="63" t="e">
        <f>VLOOKUP($I64,マスターデータ!$B$2:$C$14,2,FALSE)</f>
        <v>#N/A</v>
      </c>
      <c r="L64" s="241"/>
      <c r="M64" s="244"/>
      <c r="N64" s="243" t="e">
        <f>VLOOKUP($L64,マスターデータ!$B$2:$C$14,2,FALSE)</f>
        <v>#N/A</v>
      </c>
      <c r="O64" s="199"/>
      <c r="P64" s="179"/>
      <c r="Q64" s="324"/>
    </row>
    <row r="65" spans="1:17" ht="32.25" customHeight="1" x14ac:dyDescent="0.2">
      <c r="A65" s="180">
        <v>41</v>
      </c>
      <c r="B65" s="60">
        <f t="shared" si="0"/>
        <v>0</v>
      </c>
      <c r="C65" s="69"/>
      <c r="D65" s="169"/>
      <c r="E65" s="9"/>
      <c r="F65" s="169"/>
      <c r="G65" s="9"/>
      <c r="H65" s="61"/>
      <c r="I65" s="10" t="s">
        <v>24</v>
      </c>
      <c r="J65" s="64"/>
      <c r="K65" s="63" t="e">
        <f>VLOOKUP($I65,マスターデータ!$B$2:$C$14,2,FALSE)</f>
        <v>#N/A</v>
      </c>
      <c r="L65" s="241" t="s">
        <v>24</v>
      </c>
      <c r="M65" s="244"/>
      <c r="N65" s="243" t="e">
        <f>VLOOKUP($L65,マスターデータ!$B$2:$C$14,2,FALSE)</f>
        <v>#N/A</v>
      </c>
      <c r="O65" s="199"/>
      <c r="P65" s="179"/>
      <c r="Q65" s="324"/>
    </row>
    <row r="66" spans="1:17" ht="32.25" customHeight="1" x14ac:dyDescent="0.2">
      <c r="A66" s="180">
        <v>42</v>
      </c>
      <c r="B66" s="60">
        <f t="shared" si="0"/>
        <v>0</v>
      </c>
      <c r="C66" s="69"/>
      <c r="D66" s="169"/>
      <c r="E66" s="9"/>
      <c r="F66" s="169"/>
      <c r="G66" s="9"/>
      <c r="H66" s="61"/>
      <c r="I66" s="10" t="s">
        <v>24</v>
      </c>
      <c r="J66" s="64"/>
      <c r="K66" s="63" t="e">
        <f>VLOOKUP($I66,マスターデータ!$B$2:$C$14,2,FALSE)</f>
        <v>#N/A</v>
      </c>
      <c r="L66" s="241" t="s">
        <v>24</v>
      </c>
      <c r="M66" s="244"/>
      <c r="N66" s="243" t="e">
        <f>VLOOKUP($L66,マスターデータ!$B$2:$C$14,2,FALSE)</f>
        <v>#N/A</v>
      </c>
      <c r="O66" s="199"/>
      <c r="P66" s="179"/>
      <c r="Q66" s="324"/>
    </row>
    <row r="67" spans="1:17" ht="32.25" customHeight="1" x14ac:dyDescent="0.2">
      <c r="A67" s="180">
        <v>43</v>
      </c>
      <c r="B67" s="60">
        <f t="shared" si="0"/>
        <v>0</v>
      </c>
      <c r="C67" s="69"/>
      <c r="D67" s="169"/>
      <c r="E67" s="9"/>
      <c r="F67" s="169"/>
      <c r="G67" s="9"/>
      <c r="H67" s="61"/>
      <c r="I67" s="10" t="s">
        <v>24</v>
      </c>
      <c r="J67" s="64"/>
      <c r="K67" s="63" t="e">
        <f>VLOOKUP($I67,マスターデータ!$B$2:$C$14,2,FALSE)</f>
        <v>#N/A</v>
      </c>
      <c r="L67" s="241" t="s">
        <v>24</v>
      </c>
      <c r="M67" s="244"/>
      <c r="N67" s="243" t="e">
        <f>VLOOKUP($L67,マスターデータ!$B$2:$C$14,2,FALSE)</f>
        <v>#N/A</v>
      </c>
      <c r="O67" s="199"/>
      <c r="P67" s="179"/>
      <c r="Q67" s="324"/>
    </row>
    <row r="68" spans="1:17" ht="32.25" customHeight="1" x14ac:dyDescent="0.2">
      <c r="A68" s="180">
        <v>44</v>
      </c>
      <c r="B68" s="60">
        <f t="shared" si="0"/>
        <v>0</v>
      </c>
      <c r="C68" s="69"/>
      <c r="D68" s="169"/>
      <c r="E68" s="9"/>
      <c r="F68" s="169"/>
      <c r="G68" s="9"/>
      <c r="H68" s="61"/>
      <c r="I68" s="10" t="s">
        <v>24</v>
      </c>
      <c r="J68" s="64"/>
      <c r="K68" s="63" t="e">
        <f>VLOOKUP($I68,マスターデータ!$B$2:$C$14,2,FALSE)</f>
        <v>#N/A</v>
      </c>
      <c r="L68" s="241" t="s">
        <v>24</v>
      </c>
      <c r="M68" s="244"/>
      <c r="N68" s="243" t="e">
        <f>VLOOKUP($L68,マスターデータ!$B$2:$C$14,2,FALSE)</f>
        <v>#N/A</v>
      </c>
      <c r="O68" s="199"/>
      <c r="P68" s="179"/>
      <c r="Q68" s="324"/>
    </row>
    <row r="69" spans="1:17" ht="32.25" customHeight="1" x14ac:dyDescent="0.2">
      <c r="A69" s="180">
        <v>45</v>
      </c>
      <c r="B69" s="60">
        <f t="shared" si="0"/>
        <v>0</v>
      </c>
      <c r="C69" s="69"/>
      <c r="D69" s="169"/>
      <c r="E69" s="9"/>
      <c r="F69" s="169"/>
      <c r="G69" s="9"/>
      <c r="H69" s="61"/>
      <c r="I69" s="10" t="s">
        <v>24</v>
      </c>
      <c r="J69" s="64"/>
      <c r="K69" s="63" t="e">
        <f>VLOOKUP($I69,マスターデータ!$B$2:$C$14,2,FALSE)</f>
        <v>#N/A</v>
      </c>
      <c r="L69" s="241" t="s">
        <v>24</v>
      </c>
      <c r="M69" s="244"/>
      <c r="N69" s="243" t="e">
        <f>VLOOKUP($L69,マスターデータ!$B$2:$C$14,2,FALSE)</f>
        <v>#N/A</v>
      </c>
      <c r="O69" s="199"/>
      <c r="P69" s="179"/>
      <c r="Q69" s="324"/>
    </row>
    <row r="70" spans="1:17" ht="32.25" customHeight="1" x14ac:dyDescent="0.2">
      <c r="A70" s="180">
        <v>46</v>
      </c>
      <c r="B70" s="60">
        <f t="shared" si="0"/>
        <v>0</v>
      </c>
      <c r="C70" s="69"/>
      <c r="D70" s="169"/>
      <c r="E70" s="9"/>
      <c r="F70" s="169"/>
      <c r="G70" s="9"/>
      <c r="H70" s="61"/>
      <c r="I70" s="10" t="s">
        <v>24</v>
      </c>
      <c r="J70" s="64"/>
      <c r="K70" s="63" t="e">
        <f>VLOOKUP($I70,マスターデータ!$B$2:$C$14,2,FALSE)</f>
        <v>#N/A</v>
      </c>
      <c r="L70" s="241" t="s">
        <v>24</v>
      </c>
      <c r="M70" s="244"/>
      <c r="N70" s="243" t="e">
        <f>VLOOKUP($L70,マスターデータ!$B$2:$C$14,2,FALSE)</f>
        <v>#N/A</v>
      </c>
      <c r="O70" s="199"/>
      <c r="P70" s="179"/>
      <c r="Q70" s="324"/>
    </row>
    <row r="71" spans="1:17" ht="32.25" customHeight="1" x14ac:dyDescent="0.2">
      <c r="A71" s="180">
        <v>47</v>
      </c>
      <c r="B71" s="60">
        <f t="shared" si="0"/>
        <v>0</v>
      </c>
      <c r="C71" s="69"/>
      <c r="D71" s="169"/>
      <c r="E71" s="9"/>
      <c r="F71" s="169"/>
      <c r="G71" s="9"/>
      <c r="H71" s="61"/>
      <c r="I71" s="10" t="s">
        <v>24</v>
      </c>
      <c r="J71" s="64"/>
      <c r="K71" s="63" t="e">
        <f>VLOOKUP($I71,マスターデータ!$B$2:$C$14,2,FALSE)</f>
        <v>#N/A</v>
      </c>
      <c r="L71" s="241" t="s">
        <v>24</v>
      </c>
      <c r="M71" s="244"/>
      <c r="N71" s="243" t="e">
        <f>VLOOKUP($L71,マスターデータ!$B$2:$C$14,2,FALSE)</f>
        <v>#N/A</v>
      </c>
      <c r="O71" s="199"/>
      <c r="P71" s="179"/>
      <c r="Q71" s="324"/>
    </row>
    <row r="72" spans="1:17" ht="32.25" customHeight="1" x14ac:dyDescent="0.2">
      <c r="A72" s="180">
        <v>48</v>
      </c>
      <c r="B72" s="60">
        <f t="shared" si="0"/>
        <v>0</v>
      </c>
      <c r="C72" s="69"/>
      <c r="D72" s="169"/>
      <c r="E72" s="9"/>
      <c r="F72" s="169"/>
      <c r="G72" s="9"/>
      <c r="H72" s="61"/>
      <c r="I72" s="10" t="s">
        <v>24</v>
      </c>
      <c r="J72" s="64"/>
      <c r="K72" s="63" t="e">
        <f>VLOOKUP($I72,マスターデータ!$B$2:$C$14,2,FALSE)</f>
        <v>#N/A</v>
      </c>
      <c r="L72" s="241" t="s">
        <v>24</v>
      </c>
      <c r="M72" s="244"/>
      <c r="N72" s="243" t="e">
        <f>VLOOKUP($L72,マスターデータ!$B$2:$C$14,2,FALSE)</f>
        <v>#N/A</v>
      </c>
      <c r="O72" s="199"/>
      <c r="P72" s="179"/>
      <c r="Q72" s="324"/>
    </row>
    <row r="73" spans="1:17" ht="32.25" customHeight="1" x14ac:dyDescent="0.2">
      <c r="A73" s="180">
        <v>49</v>
      </c>
      <c r="B73" s="60">
        <f t="shared" si="0"/>
        <v>0</v>
      </c>
      <c r="C73" s="69"/>
      <c r="D73" s="169"/>
      <c r="E73" s="9"/>
      <c r="F73" s="169"/>
      <c r="G73" s="9"/>
      <c r="H73" s="61"/>
      <c r="I73" s="10" t="s">
        <v>24</v>
      </c>
      <c r="J73" s="64"/>
      <c r="K73" s="63" t="e">
        <f>VLOOKUP($I73,マスターデータ!$B$2:$C$14,2,FALSE)</f>
        <v>#N/A</v>
      </c>
      <c r="L73" s="241" t="s">
        <v>24</v>
      </c>
      <c r="M73" s="244"/>
      <c r="N73" s="243" t="e">
        <f>VLOOKUP($L73,マスターデータ!$B$2:$C$14,2,FALSE)</f>
        <v>#N/A</v>
      </c>
      <c r="O73" s="199"/>
      <c r="P73" s="179"/>
      <c r="Q73" s="324"/>
    </row>
    <row r="74" spans="1:17" ht="32.25" customHeight="1" x14ac:dyDescent="0.2">
      <c r="A74" s="180">
        <v>50</v>
      </c>
      <c r="B74" s="60">
        <f t="shared" si="0"/>
        <v>0</v>
      </c>
      <c r="C74" s="69"/>
      <c r="D74" s="169"/>
      <c r="E74" s="9"/>
      <c r="F74" s="169"/>
      <c r="G74" s="9"/>
      <c r="H74" s="61"/>
      <c r="I74" s="10" t="s">
        <v>24</v>
      </c>
      <c r="J74" s="64"/>
      <c r="K74" s="63" t="e">
        <f>VLOOKUP($I74,マスターデータ!$B$2:$C$14,2,FALSE)</f>
        <v>#N/A</v>
      </c>
      <c r="L74" s="241" t="s">
        <v>24</v>
      </c>
      <c r="M74" s="244"/>
      <c r="N74" s="243" t="e">
        <f>VLOOKUP($L74,マスターデータ!$B$2:$C$14,2,FALSE)</f>
        <v>#N/A</v>
      </c>
      <c r="O74" s="199"/>
      <c r="P74" s="179"/>
      <c r="Q74" s="324"/>
    </row>
    <row r="75" spans="1:17" ht="32.25" customHeight="1" x14ac:dyDescent="0.2">
      <c r="A75" s="180">
        <v>51</v>
      </c>
      <c r="B75" s="60">
        <f t="shared" si="0"/>
        <v>0</v>
      </c>
      <c r="C75" s="69"/>
      <c r="D75" s="169"/>
      <c r="E75" s="9"/>
      <c r="F75" s="169"/>
      <c r="G75" s="9"/>
      <c r="H75" s="61"/>
      <c r="I75" s="10" t="s">
        <v>24</v>
      </c>
      <c r="J75" s="64"/>
      <c r="K75" s="63" t="e">
        <f>VLOOKUP($I75,マスターデータ!$B$2:$C$14,2,FALSE)</f>
        <v>#N/A</v>
      </c>
      <c r="L75" s="241" t="s">
        <v>24</v>
      </c>
      <c r="M75" s="244"/>
      <c r="N75" s="243" t="e">
        <f>VLOOKUP($L75,マスターデータ!$B$2:$C$14,2,FALSE)</f>
        <v>#N/A</v>
      </c>
      <c r="O75" s="199"/>
      <c r="P75" s="179"/>
      <c r="Q75" s="324"/>
    </row>
    <row r="76" spans="1:17" ht="32.25" customHeight="1" x14ac:dyDescent="0.2">
      <c r="A76" s="180">
        <v>52</v>
      </c>
      <c r="B76" s="60">
        <f t="shared" si="0"/>
        <v>0</v>
      </c>
      <c r="C76" s="69"/>
      <c r="D76" s="169"/>
      <c r="E76" s="9"/>
      <c r="F76" s="169"/>
      <c r="G76" s="9"/>
      <c r="H76" s="61"/>
      <c r="I76" s="10" t="s">
        <v>24</v>
      </c>
      <c r="J76" s="64"/>
      <c r="K76" s="63" t="e">
        <f>VLOOKUP($I76,マスターデータ!$B$2:$C$14,2,FALSE)</f>
        <v>#N/A</v>
      </c>
      <c r="L76" s="241" t="s">
        <v>24</v>
      </c>
      <c r="M76" s="244"/>
      <c r="N76" s="243" t="e">
        <f>VLOOKUP($L76,マスターデータ!$B$2:$C$14,2,FALSE)</f>
        <v>#N/A</v>
      </c>
      <c r="O76" s="199"/>
      <c r="P76" s="179"/>
      <c r="Q76" s="324"/>
    </row>
    <row r="77" spans="1:17" ht="32.25" customHeight="1" x14ac:dyDescent="0.2">
      <c r="A77" s="180">
        <v>53</v>
      </c>
      <c r="B77" s="60">
        <f t="shared" si="0"/>
        <v>0</v>
      </c>
      <c r="C77" s="69"/>
      <c r="D77" s="169"/>
      <c r="E77" s="9"/>
      <c r="F77" s="169"/>
      <c r="G77" s="9"/>
      <c r="H77" s="61"/>
      <c r="I77" s="10" t="s">
        <v>24</v>
      </c>
      <c r="J77" s="64"/>
      <c r="K77" s="63" t="e">
        <f>VLOOKUP($I77,マスターデータ!$B$2:$C$14,2,FALSE)</f>
        <v>#N/A</v>
      </c>
      <c r="L77" s="241" t="s">
        <v>24</v>
      </c>
      <c r="M77" s="244"/>
      <c r="N77" s="243" t="e">
        <f>VLOOKUP($L77,マスターデータ!$B$2:$C$14,2,FALSE)</f>
        <v>#N/A</v>
      </c>
      <c r="O77" s="199"/>
      <c r="P77" s="179"/>
      <c r="Q77" s="324"/>
    </row>
    <row r="78" spans="1:17" ht="32.25" customHeight="1" x14ac:dyDescent="0.2">
      <c r="A78" s="180">
        <v>54</v>
      </c>
      <c r="B78" s="60">
        <f t="shared" si="0"/>
        <v>0</v>
      </c>
      <c r="C78" s="69"/>
      <c r="D78" s="169"/>
      <c r="E78" s="9"/>
      <c r="F78" s="169"/>
      <c r="G78" s="9"/>
      <c r="H78" s="61"/>
      <c r="I78" s="10" t="s">
        <v>24</v>
      </c>
      <c r="J78" s="64"/>
      <c r="K78" s="63" t="e">
        <f>VLOOKUP($I78,マスターデータ!$B$2:$C$14,2,FALSE)</f>
        <v>#N/A</v>
      </c>
      <c r="L78" s="241" t="s">
        <v>24</v>
      </c>
      <c r="M78" s="244"/>
      <c r="N78" s="243" t="e">
        <f>VLOOKUP($L78,マスターデータ!$B$2:$C$14,2,FALSE)</f>
        <v>#N/A</v>
      </c>
      <c r="O78" s="199"/>
      <c r="P78" s="179"/>
      <c r="Q78" s="324"/>
    </row>
    <row r="79" spans="1:17" ht="32.25" customHeight="1" x14ac:dyDescent="0.2">
      <c r="A79" s="180">
        <v>55</v>
      </c>
      <c r="B79" s="60">
        <f t="shared" si="0"/>
        <v>0</v>
      </c>
      <c r="C79" s="69"/>
      <c r="D79" s="169"/>
      <c r="E79" s="9"/>
      <c r="F79" s="169"/>
      <c r="G79" s="9"/>
      <c r="H79" s="61"/>
      <c r="I79" s="10" t="s">
        <v>24</v>
      </c>
      <c r="J79" s="64"/>
      <c r="K79" s="63" t="e">
        <f>VLOOKUP($I79,マスターデータ!$B$2:$C$14,2,FALSE)</f>
        <v>#N/A</v>
      </c>
      <c r="L79" s="241" t="s">
        <v>24</v>
      </c>
      <c r="M79" s="244"/>
      <c r="N79" s="243" t="e">
        <f>VLOOKUP($L79,マスターデータ!$B$2:$C$14,2,FALSE)</f>
        <v>#N/A</v>
      </c>
      <c r="O79" s="199"/>
      <c r="P79" s="179"/>
      <c r="Q79" s="324"/>
    </row>
    <row r="80" spans="1:17" ht="32.25" customHeight="1" x14ac:dyDescent="0.2">
      <c r="A80" s="180">
        <v>56</v>
      </c>
      <c r="B80" s="60">
        <f t="shared" si="0"/>
        <v>0</v>
      </c>
      <c r="C80" s="69"/>
      <c r="D80" s="169"/>
      <c r="E80" s="9"/>
      <c r="F80" s="169"/>
      <c r="G80" s="9"/>
      <c r="H80" s="61"/>
      <c r="I80" s="10" t="s">
        <v>24</v>
      </c>
      <c r="J80" s="64"/>
      <c r="K80" s="63" t="e">
        <f>VLOOKUP($I80,マスターデータ!$B$2:$C$14,2,FALSE)</f>
        <v>#N/A</v>
      </c>
      <c r="L80" s="241" t="s">
        <v>24</v>
      </c>
      <c r="M80" s="244"/>
      <c r="N80" s="243" t="e">
        <f>VLOOKUP($L80,マスターデータ!$B$2:$C$14,2,FALSE)</f>
        <v>#N/A</v>
      </c>
      <c r="O80" s="199"/>
      <c r="P80" s="179"/>
      <c r="Q80" s="324"/>
    </row>
    <row r="81" spans="1:17" ht="32.25" customHeight="1" x14ac:dyDescent="0.2">
      <c r="A81" s="180">
        <v>57</v>
      </c>
      <c r="B81" s="60">
        <f t="shared" si="0"/>
        <v>0</v>
      </c>
      <c r="C81" s="69"/>
      <c r="D81" s="169"/>
      <c r="E81" s="9"/>
      <c r="F81" s="169"/>
      <c r="G81" s="9"/>
      <c r="H81" s="61"/>
      <c r="I81" s="10" t="s">
        <v>24</v>
      </c>
      <c r="J81" s="64"/>
      <c r="K81" s="63" t="e">
        <f>VLOOKUP($I81,マスターデータ!$B$2:$C$14,2,FALSE)</f>
        <v>#N/A</v>
      </c>
      <c r="L81" s="241" t="s">
        <v>24</v>
      </c>
      <c r="M81" s="244"/>
      <c r="N81" s="243" t="e">
        <f>VLOOKUP($L81,マスターデータ!$B$2:$C$14,2,FALSE)</f>
        <v>#N/A</v>
      </c>
      <c r="O81" s="199"/>
      <c r="P81" s="179"/>
      <c r="Q81" s="324"/>
    </row>
    <row r="82" spans="1:17" ht="32.25" customHeight="1" x14ac:dyDescent="0.2">
      <c r="A82" s="180">
        <v>58</v>
      </c>
      <c r="B82" s="60">
        <f t="shared" si="0"/>
        <v>0</v>
      </c>
      <c r="C82" s="69"/>
      <c r="D82" s="169"/>
      <c r="E82" s="9"/>
      <c r="F82" s="169"/>
      <c r="G82" s="9"/>
      <c r="H82" s="61"/>
      <c r="I82" s="10" t="s">
        <v>24</v>
      </c>
      <c r="J82" s="64"/>
      <c r="K82" s="63" t="e">
        <f>VLOOKUP($I82,マスターデータ!$B$2:$C$14,2,FALSE)</f>
        <v>#N/A</v>
      </c>
      <c r="L82" s="241" t="s">
        <v>24</v>
      </c>
      <c r="M82" s="244"/>
      <c r="N82" s="243" t="e">
        <f>VLOOKUP($L82,マスターデータ!$B$2:$C$14,2,FALSE)</f>
        <v>#N/A</v>
      </c>
      <c r="O82" s="199"/>
      <c r="P82" s="179"/>
      <c r="Q82" s="324"/>
    </row>
    <row r="83" spans="1:17" ht="32.25" customHeight="1" x14ac:dyDescent="0.2">
      <c r="A83" s="180">
        <v>59</v>
      </c>
      <c r="B83" s="60">
        <f t="shared" si="0"/>
        <v>0</v>
      </c>
      <c r="C83" s="69"/>
      <c r="D83" s="169"/>
      <c r="E83" s="9"/>
      <c r="F83" s="169"/>
      <c r="G83" s="9"/>
      <c r="H83" s="61"/>
      <c r="I83" s="10" t="s">
        <v>24</v>
      </c>
      <c r="J83" s="64"/>
      <c r="K83" s="63" t="e">
        <f>VLOOKUP($I83,マスターデータ!$B$2:$C$14,2,FALSE)</f>
        <v>#N/A</v>
      </c>
      <c r="L83" s="245" t="s">
        <v>24</v>
      </c>
      <c r="M83" s="244"/>
      <c r="N83" s="243" t="e">
        <f>VLOOKUP($L83,マスターデータ!$B$2:$C$14,2,FALSE)</f>
        <v>#N/A</v>
      </c>
      <c r="O83" s="199"/>
      <c r="P83" s="179"/>
      <c r="Q83" s="324"/>
    </row>
    <row r="84" spans="1:17" ht="32.25" customHeight="1" thickBot="1" x14ac:dyDescent="0.25">
      <c r="A84" s="181">
        <v>60</v>
      </c>
      <c r="B84" s="82">
        <f t="shared" si="0"/>
        <v>0</v>
      </c>
      <c r="C84" s="70"/>
      <c r="D84" s="12"/>
      <c r="E84" s="13"/>
      <c r="F84" s="14"/>
      <c r="G84" s="13"/>
      <c r="H84" s="65"/>
      <c r="I84" s="15" t="s">
        <v>24</v>
      </c>
      <c r="J84" s="66"/>
      <c r="K84" s="67" t="e">
        <f>VLOOKUP($I84,マスターデータ!$B$2:$C$14,2,FALSE)</f>
        <v>#N/A</v>
      </c>
      <c r="L84" s="246" t="s">
        <v>24</v>
      </c>
      <c r="M84" s="247"/>
      <c r="N84" s="249" t="e">
        <f>VLOOKUP($L84,マスターデータ!$B$2:$C$14,2,FALSE)</f>
        <v>#N/A</v>
      </c>
      <c r="O84" s="200"/>
      <c r="P84" s="182"/>
      <c r="Q84" s="325"/>
    </row>
    <row r="85" spans="1:17" ht="20.25" customHeight="1" x14ac:dyDescent="0.2">
      <c r="F85" s="2"/>
      <c r="G85" s="2"/>
      <c r="H85" s="16"/>
      <c r="I85" s="16"/>
      <c r="J85" s="4"/>
      <c r="K85" s="17"/>
      <c r="L85" s="17" t="s">
        <v>25</v>
      </c>
      <c r="M85" s="17"/>
      <c r="N85" s="17"/>
      <c r="O85" s="2"/>
      <c r="P85" s="73"/>
    </row>
  </sheetData>
  <sheetProtection algorithmName="SHA-512" hashValue="nBB/S25qjKMKo5nhZSCo42VyuXPWzxLfBKIxiaarmYl/E+9RLX6suVDRGwsbR2ljteiGzxl11pj/+jtH3i0xTQ==" saltValue="6grF+yo6MMIBaBypu7pC3g==" spinCount="100000" sheet="1" selectLockedCells="1"/>
  <mergeCells count="19">
    <mergeCell ref="O23:P23"/>
    <mergeCell ref="L11:N11"/>
    <mergeCell ref="C12:N12"/>
    <mergeCell ref="L13:N13"/>
    <mergeCell ref="F15:F19"/>
    <mergeCell ref="D11:E11"/>
    <mergeCell ref="F11:J11"/>
    <mergeCell ref="C13:J13"/>
    <mergeCell ref="S16:V16"/>
    <mergeCell ref="H19:K19"/>
    <mergeCell ref="S20:U20"/>
    <mergeCell ref="H15:K15"/>
    <mergeCell ref="A1:P1"/>
    <mergeCell ref="E7:M7"/>
    <mergeCell ref="D9:F9"/>
    <mergeCell ref="D10:F10"/>
    <mergeCell ref="M3:P3"/>
    <mergeCell ref="H9:J9"/>
    <mergeCell ref="H10:J10"/>
  </mergeCells>
  <phoneticPr fontId="4"/>
  <dataValidations count="5">
    <dataValidation imeMode="halfKatakana" allowBlank="1" showInputMessage="1" showErrorMessage="1" sqref="F25:G84 C9:H9" xr:uid="{00000000-0002-0000-0100-000000000000}"/>
    <dataValidation type="list" allowBlank="1" showInputMessage="1" showErrorMessage="1" sqref="P25:P84" xr:uid="{00000000-0002-0000-01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100-000002000000}"/>
    <dataValidation operator="lessThanOrEqual" allowBlank="1" showInputMessage="1" showErrorMessage="1" promptTitle="【略称】" prompt="全角７文字以内_x000a_（プログラム・大型映像に表示）" sqref="H10" xr:uid="{00000000-0002-0000-0100-000003000000}"/>
    <dataValidation type="list" allowBlank="1" showInputMessage="1" showErrorMessage="1" sqref="Q25:Q84" xr:uid="{491399F8-5552-4FF5-9614-F6379FC6BBC4}">
      <formula1>"○"</formula1>
    </dataValidation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100-000006000000}">
          <x14:formula1>
            <xm:f>マスターデータ!$D$2:$D$3</xm:f>
          </x14:formula1>
          <xm:sqref>O25:O84</xm:sqref>
        </x14:dataValidation>
        <x14:dataValidation type="list" allowBlank="1" showInputMessage="1" showErrorMessage="1" xr:uid="{00000000-0002-0000-0100-000005000000}">
          <x14:formula1>
            <xm:f>マスターデータ!$B$2:$B$9</xm:f>
          </x14:formula1>
          <xm:sqref>I25:I84 L25:L84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T35"/>
  <sheetViews>
    <sheetView view="pageBreakPreview" zoomScale="90" zoomScaleNormal="90" zoomScaleSheetLayoutView="90" workbookViewId="0">
      <selection activeCell="C4" sqref="C4"/>
    </sheetView>
  </sheetViews>
  <sheetFormatPr defaultColWidth="9.1796875" defaultRowHeight="12.5" x14ac:dyDescent="0.2"/>
  <cols>
    <col min="2" max="2" width="20.54296875" customWidth="1"/>
    <col min="3" max="3" width="24.7265625" customWidth="1"/>
    <col min="4" max="4" width="18.81640625" customWidth="1"/>
    <col min="5" max="5" width="21.7265625" customWidth="1"/>
    <col min="6" max="11" width="19.54296875" customWidth="1"/>
    <col min="12" max="12" width="0" hidden="1" customWidth="1"/>
    <col min="13" max="14" width="9.1796875" hidden="1" customWidth="1"/>
    <col min="15" max="15" width="6.1796875" hidden="1" customWidth="1"/>
    <col min="16" max="16" width="7" hidden="1" customWidth="1"/>
    <col min="17" max="17" width="16.7265625" hidden="1" customWidth="1"/>
    <col min="18" max="18" width="19.54296875" hidden="1" customWidth="1"/>
    <col min="19" max="19" width="15" hidden="1" customWidth="1"/>
    <col min="20" max="20" width="15.1796875" hidden="1" customWidth="1"/>
  </cols>
  <sheetData>
    <row r="1" spans="1:20" ht="39" customHeight="1" x14ac:dyDescent="0.2">
      <c r="A1" s="440" t="s">
        <v>77</v>
      </c>
      <c r="B1" s="440"/>
      <c r="C1" s="440"/>
      <c r="D1" s="440"/>
      <c r="E1" s="436" t="s">
        <v>189</v>
      </c>
      <c r="F1" s="437"/>
      <c r="G1" s="437"/>
      <c r="H1" s="437"/>
      <c r="I1" s="437"/>
    </row>
    <row r="3" spans="1:20" s="79" customFormat="1" ht="23.5" customHeight="1" x14ac:dyDescent="0.2">
      <c r="A3" s="441" t="s">
        <v>187</v>
      </c>
      <c r="B3" s="442"/>
      <c r="C3" s="300" t="s">
        <v>56</v>
      </c>
      <c r="D3" s="301" t="s">
        <v>58</v>
      </c>
      <c r="E3" s="301" t="s">
        <v>57</v>
      </c>
      <c r="F3" s="78" t="s">
        <v>190</v>
      </c>
      <c r="G3" s="78" t="s">
        <v>191</v>
      </c>
      <c r="H3" s="78" t="s">
        <v>192</v>
      </c>
      <c r="I3" s="299" t="s">
        <v>193</v>
      </c>
      <c r="J3" s="299" t="s">
        <v>194</v>
      </c>
      <c r="K3" s="299" t="s">
        <v>195</v>
      </c>
      <c r="P3" s="79" t="s">
        <v>124</v>
      </c>
      <c r="Q3" s="79" t="s">
        <v>125</v>
      </c>
      <c r="R3" s="79" t="s">
        <v>126</v>
      </c>
      <c r="S3" s="79" t="s">
        <v>127</v>
      </c>
      <c r="T3" s="79" t="s">
        <v>128</v>
      </c>
    </row>
    <row r="4" spans="1:20" s="84" customFormat="1" ht="19.75" customHeight="1" x14ac:dyDescent="0.2">
      <c r="A4" s="302">
        <v>1</v>
      </c>
      <c r="B4" s="306" t="s">
        <v>196</v>
      </c>
      <c r="C4" s="184"/>
      <c r="D4" s="185" t="e">
        <f>VLOOKUP($C4,$R$4:$T$18,3,0)</f>
        <v>#N/A</v>
      </c>
      <c r="E4" s="184"/>
      <c r="F4" s="24"/>
      <c r="G4" s="24"/>
      <c r="H4" s="24"/>
      <c r="I4" s="24"/>
      <c r="J4" s="24"/>
      <c r="K4" s="24"/>
      <c r="P4" s="185" t="s">
        <v>86</v>
      </c>
      <c r="Q4" s="185">
        <f>一覧表男子!$H$10</f>
        <v>0</v>
      </c>
      <c r="R4" s="185" t="str">
        <f t="shared" ref="R4:R18" si="0">$Q4&amp;" "&amp;$P4</f>
        <v>0 A</v>
      </c>
      <c r="S4" s="185">
        <f>一覧表男子!$H$9</f>
        <v>0</v>
      </c>
      <c r="T4" s="185" t="str">
        <f t="shared" ref="T4:T18" si="1">$S$4&amp;" "&amp;$P4</f>
        <v>0 A</v>
      </c>
    </row>
    <row r="5" spans="1:20" s="84" customFormat="1" ht="19.75" customHeight="1" x14ac:dyDescent="0.2">
      <c r="A5" s="302">
        <v>2</v>
      </c>
      <c r="B5" s="306" t="s">
        <v>196</v>
      </c>
      <c r="C5" s="184"/>
      <c r="D5" s="185" t="e">
        <f t="shared" ref="D5:D10" si="2">VLOOKUP($C5,$R$4:$T$18,3,0)</f>
        <v>#N/A</v>
      </c>
      <c r="E5" s="184"/>
      <c r="F5" s="24"/>
      <c r="G5" s="24"/>
      <c r="H5" s="24"/>
      <c r="I5" s="24"/>
      <c r="J5" s="24"/>
      <c r="K5" s="24"/>
      <c r="P5" s="185" t="s">
        <v>88</v>
      </c>
      <c r="Q5" s="185">
        <f>一覧表男子!$H$10</f>
        <v>0</v>
      </c>
      <c r="R5" s="185" t="str">
        <f t="shared" si="0"/>
        <v>0 B</v>
      </c>
      <c r="S5" s="185">
        <f>一覧表男子!$H$9</f>
        <v>0</v>
      </c>
      <c r="T5" s="185" t="str">
        <f t="shared" si="1"/>
        <v>0 B</v>
      </c>
    </row>
    <row r="6" spans="1:20" s="84" customFormat="1" ht="19.75" customHeight="1" x14ac:dyDescent="0.2">
      <c r="A6" s="302">
        <v>3</v>
      </c>
      <c r="B6" s="306" t="s">
        <v>196</v>
      </c>
      <c r="C6" s="184"/>
      <c r="D6" s="185" t="e">
        <f t="shared" si="2"/>
        <v>#N/A</v>
      </c>
      <c r="E6" s="184"/>
      <c r="F6" s="24"/>
      <c r="G6" s="24"/>
      <c r="H6" s="24"/>
      <c r="I6" s="24"/>
      <c r="J6" s="24"/>
      <c r="K6" s="24"/>
      <c r="P6" s="185" t="s">
        <v>90</v>
      </c>
      <c r="Q6" s="185">
        <f>一覧表男子!$H$10</f>
        <v>0</v>
      </c>
      <c r="R6" s="185" t="str">
        <f t="shared" si="0"/>
        <v>0 C</v>
      </c>
      <c r="S6" s="185">
        <f>一覧表男子!$H$9</f>
        <v>0</v>
      </c>
      <c r="T6" s="185" t="str">
        <f t="shared" si="1"/>
        <v>0 C</v>
      </c>
    </row>
    <row r="7" spans="1:20" s="84" customFormat="1" ht="19.75" customHeight="1" x14ac:dyDescent="0.2">
      <c r="A7" s="302">
        <v>4</v>
      </c>
      <c r="B7" s="306" t="s">
        <v>196</v>
      </c>
      <c r="C7" s="184"/>
      <c r="D7" s="185" t="e">
        <f t="shared" si="2"/>
        <v>#N/A</v>
      </c>
      <c r="E7" s="184"/>
      <c r="F7" s="24"/>
      <c r="G7" s="24"/>
      <c r="H7" s="24"/>
      <c r="I7" s="24"/>
      <c r="J7" s="24"/>
      <c r="K7" s="24"/>
      <c r="P7" s="185" t="s">
        <v>91</v>
      </c>
      <c r="Q7" s="185">
        <f>一覧表男子!$H$10</f>
        <v>0</v>
      </c>
      <c r="R7" s="185" t="str">
        <f t="shared" si="0"/>
        <v>0 D</v>
      </c>
      <c r="S7" s="185">
        <f>一覧表男子!$H$9</f>
        <v>0</v>
      </c>
      <c r="T7" s="185" t="str">
        <f t="shared" si="1"/>
        <v>0 D</v>
      </c>
    </row>
    <row r="8" spans="1:20" s="84" customFormat="1" ht="19.75" customHeight="1" x14ac:dyDescent="0.2">
      <c r="A8" s="302">
        <v>5</v>
      </c>
      <c r="B8" s="306" t="s">
        <v>196</v>
      </c>
      <c r="C8" s="184"/>
      <c r="D8" s="185" t="e">
        <f t="shared" si="2"/>
        <v>#N/A</v>
      </c>
      <c r="E8" s="184"/>
      <c r="F8" s="24"/>
      <c r="G8" s="24"/>
      <c r="H8" s="24"/>
      <c r="I8" s="24"/>
      <c r="J8" s="24"/>
      <c r="K8" s="24"/>
      <c r="P8" s="185" t="s">
        <v>92</v>
      </c>
      <c r="Q8" s="185">
        <f>一覧表男子!$H$10</f>
        <v>0</v>
      </c>
      <c r="R8" s="185" t="str">
        <f t="shared" si="0"/>
        <v>0 E</v>
      </c>
      <c r="S8" s="185">
        <f>一覧表男子!$H$9</f>
        <v>0</v>
      </c>
      <c r="T8" s="185" t="str">
        <f t="shared" si="1"/>
        <v>0 E</v>
      </c>
    </row>
    <row r="9" spans="1:20" s="84" customFormat="1" ht="19.75" customHeight="1" x14ac:dyDescent="0.2">
      <c r="A9" s="302">
        <v>6</v>
      </c>
      <c r="B9" s="306" t="s">
        <v>196</v>
      </c>
      <c r="C9" s="184"/>
      <c r="D9" s="185" t="e">
        <f t="shared" si="2"/>
        <v>#N/A</v>
      </c>
      <c r="E9" s="184"/>
      <c r="F9" s="24"/>
      <c r="G9" s="24"/>
      <c r="H9" s="24"/>
      <c r="I9" s="24"/>
      <c r="J9" s="24"/>
      <c r="K9" s="24"/>
      <c r="P9" s="185" t="s">
        <v>93</v>
      </c>
      <c r="Q9" s="185">
        <f>一覧表男子!$H$10</f>
        <v>0</v>
      </c>
      <c r="R9" s="185" t="str">
        <f t="shared" si="0"/>
        <v>0 F</v>
      </c>
      <c r="S9" s="185">
        <f>一覧表男子!$H$9</f>
        <v>0</v>
      </c>
      <c r="T9" s="185" t="str">
        <f t="shared" si="1"/>
        <v>0 F</v>
      </c>
    </row>
    <row r="10" spans="1:20" s="84" customFormat="1" ht="19.75" customHeight="1" x14ac:dyDescent="0.2">
      <c r="A10" s="302">
        <v>7</v>
      </c>
      <c r="B10" s="306" t="s">
        <v>196</v>
      </c>
      <c r="C10" s="184"/>
      <c r="D10" s="185" t="e">
        <f t="shared" si="2"/>
        <v>#N/A</v>
      </c>
      <c r="E10" s="184"/>
      <c r="F10" s="24"/>
      <c r="G10" s="24"/>
      <c r="H10" s="24"/>
      <c r="I10" s="24"/>
      <c r="J10" s="24"/>
      <c r="K10" s="24"/>
      <c r="P10" s="185" t="s">
        <v>94</v>
      </c>
      <c r="Q10" s="185">
        <f>一覧表男子!$H$10</f>
        <v>0</v>
      </c>
      <c r="R10" s="185" t="str">
        <f t="shared" si="0"/>
        <v>0 G</v>
      </c>
      <c r="S10" s="185">
        <f>一覧表男子!$H$9</f>
        <v>0</v>
      </c>
      <c r="T10" s="185" t="str">
        <f t="shared" si="1"/>
        <v>0 G</v>
      </c>
    </row>
    <row r="11" spans="1:20" s="79" customFormat="1" ht="23.5" customHeight="1" x14ac:dyDescent="0.2">
      <c r="A11" s="443" t="s">
        <v>188</v>
      </c>
      <c r="B11" s="444"/>
      <c r="C11" s="303" t="s">
        <v>56</v>
      </c>
      <c r="D11" s="304" t="s">
        <v>58</v>
      </c>
      <c r="E11" s="304" t="s">
        <v>57</v>
      </c>
      <c r="F11" s="78" t="s">
        <v>190</v>
      </c>
      <c r="G11" s="78" t="s">
        <v>191</v>
      </c>
      <c r="H11" s="78" t="s">
        <v>192</v>
      </c>
      <c r="I11" s="299" t="s">
        <v>193</v>
      </c>
      <c r="J11" s="299" t="s">
        <v>194</v>
      </c>
      <c r="K11" s="299" t="s">
        <v>195</v>
      </c>
      <c r="P11" s="185" t="s">
        <v>95</v>
      </c>
      <c r="Q11" s="185">
        <f>一覧表男子!$H$10</f>
        <v>0</v>
      </c>
      <c r="R11" s="185" t="str">
        <f t="shared" si="0"/>
        <v>0 H</v>
      </c>
      <c r="S11" s="185">
        <f>一覧表男子!$H$9</f>
        <v>0</v>
      </c>
      <c r="T11" s="185" t="str">
        <f t="shared" si="1"/>
        <v>0 H</v>
      </c>
    </row>
    <row r="12" spans="1:20" s="84" customFormat="1" ht="19.75" customHeight="1" x14ac:dyDescent="0.2">
      <c r="A12" s="305">
        <v>1</v>
      </c>
      <c r="B12" s="307" t="s">
        <v>197</v>
      </c>
      <c r="C12" s="184"/>
      <c r="D12" s="185" t="e">
        <f t="shared" ref="D12:D18" si="3">VLOOKUP($C$4:$C$18,$R$4:$T$18,3)</f>
        <v>#N/A</v>
      </c>
      <c r="E12" s="184"/>
      <c r="F12" s="24" t="s">
        <v>85</v>
      </c>
      <c r="G12" s="24" t="s">
        <v>84</v>
      </c>
      <c r="H12" s="24" t="s">
        <v>84</v>
      </c>
      <c r="I12" s="24" t="s">
        <v>85</v>
      </c>
      <c r="J12" s="24" t="s">
        <v>85</v>
      </c>
      <c r="K12" s="24" t="s">
        <v>87</v>
      </c>
      <c r="P12" s="185" t="s">
        <v>96</v>
      </c>
      <c r="Q12" s="185">
        <f>一覧表男子!$H$10</f>
        <v>0</v>
      </c>
      <c r="R12" s="185" t="str">
        <f t="shared" si="0"/>
        <v>0 I</v>
      </c>
      <c r="S12" s="185">
        <f>一覧表男子!$H$9</f>
        <v>0</v>
      </c>
      <c r="T12" s="185" t="str">
        <f t="shared" si="1"/>
        <v>0 I</v>
      </c>
    </row>
    <row r="13" spans="1:20" s="84" customFormat="1" ht="19.75" customHeight="1" x14ac:dyDescent="0.2">
      <c r="A13" s="305">
        <v>2</v>
      </c>
      <c r="B13" s="307" t="s">
        <v>197</v>
      </c>
      <c r="C13" s="184"/>
      <c r="D13" s="185" t="e">
        <f t="shared" si="3"/>
        <v>#N/A</v>
      </c>
      <c r="E13" s="184"/>
      <c r="F13" s="24" t="s">
        <v>87</v>
      </c>
      <c r="G13" s="24" t="s">
        <v>85</v>
      </c>
      <c r="H13" s="24" t="s">
        <v>89</v>
      </c>
      <c r="I13" s="24" t="s">
        <v>89</v>
      </c>
      <c r="J13" s="24" t="s">
        <v>87</v>
      </c>
      <c r="K13" s="24" t="s">
        <v>85</v>
      </c>
      <c r="P13" s="185" t="s">
        <v>97</v>
      </c>
      <c r="Q13" s="185">
        <f>一覧表男子!$H$10</f>
        <v>0</v>
      </c>
      <c r="R13" s="185" t="str">
        <f t="shared" si="0"/>
        <v>0 J</v>
      </c>
      <c r="S13" s="185">
        <f>一覧表男子!$H$9</f>
        <v>0</v>
      </c>
      <c r="T13" s="185" t="str">
        <f t="shared" si="1"/>
        <v>0 J</v>
      </c>
    </row>
    <row r="14" spans="1:20" s="84" customFormat="1" ht="19.75" customHeight="1" x14ac:dyDescent="0.2">
      <c r="A14" s="305">
        <v>3</v>
      </c>
      <c r="B14" s="307" t="s">
        <v>197</v>
      </c>
      <c r="C14" s="184"/>
      <c r="D14" s="185" t="e">
        <f t="shared" si="3"/>
        <v>#N/A</v>
      </c>
      <c r="E14" s="184"/>
      <c r="F14" s="24" t="s">
        <v>27</v>
      </c>
      <c r="G14" s="24" t="s">
        <v>27</v>
      </c>
      <c r="H14" s="24" t="s">
        <v>27</v>
      </c>
      <c r="I14" s="24" t="s">
        <v>85</v>
      </c>
      <c r="J14" s="24" t="s">
        <v>85</v>
      </c>
      <c r="K14" s="24" t="s">
        <v>85</v>
      </c>
      <c r="P14" s="185" t="s">
        <v>98</v>
      </c>
      <c r="Q14" s="185">
        <f>一覧表男子!$H$10</f>
        <v>0</v>
      </c>
      <c r="R14" s="185" t="str">
        <f t="shared" si="0"/>
        <v>0 K</v>
      </c>
      <c r="S14" s="185">
        <f>一覧表男子!$H$9</f>
        <v>0</v>
      </c>
      <c r="T14" s="185" t="str">
        <f t="shared" si="1"/>
        <v>0 K</v>
      </c>
    </row>
    <row r="15" spans="1:20" s="84" customFormat="1" ht="19.75" customHeight="1" x14ac:dyDescent="0.2">
      <c r="A15" s="305">
        <v>4</v>
      </c>
      <c r="B15" s="307" t="s">
        <v>197</v>
      </c>
      <c r="C15" s="184"/>
      <c r="D15" s="185" t="e">
        <f t="shared" si="3"/>
        <v>#N/A</v>
      </c>
      <c r="E15" s="184"/>
      <c r="F15" s="24" t="s">
        <v>99</v>
      </c>
      <c r="G15" s="24" t="s">
        <v>99</v>
      </c>
      <c r="H15" s="24" t="s">
        <v>99</v>
      </c>
      <c r="I15" s="24" t="s">
        <v>99</v>
      </c>
      <c r="J15" s="24" t="s">
        <v>99</v>
      </c>
      <c r="K15" s="24" t="s">
        <v>99</v>
      </c>
      <c r="P15" s="185" t="s">
        <v>100</v>
      </c>
      <c r="Q15" s="185">
        <f>一覧表男子!$H$10</f>
        <v>0</v>
      </c>
      <c r="R15" s="185" t="str">
        <f t="shared" si="0"/>
        <v>0 L</v>
      </c>
      <c r="S15" s="185">
        <f>一覧表男子!$H$9</f>
        <v>0</v>
      </c>
      <c r="T15" s="185" t="str">
        <f t="shared" si="1"/>
        <v>0 L</v>
      </c>
    </row>
    <row r="16" spans="1:20" s="84" customFormat="1" ht="19.75" customHeight="1" x14ac:dyDescent="0.2">
      <c r="A16" s="305">
        <v>5</v>
      </c>
      <c r="B16" s="307" t="s">
        <v>197</v>
      </c>
      <c r="C16" s="184"/>
      <c r="D16" s="185" t="e">
        <f t="shared" si="3"/>
        <v>#N/A</v>
      </c>
      <c r="E16" s="184"/>
      <c r="F16" s="24" t="s">
        <v>87</v>
      </c>
      <c r="G16" s="24" t="s">
        <v>99</v>
      </c>
      <c r="H16" s="24" t="s">
        <v>99</v>
      </c>
      <c r="I16" s="24" t="s">
        <v>99</v>
      </c>
      <c r="J16" s="24" t="s">
        <v>99</v>
      </c>
      <c r="K16" s="24" t="s">
        <v>99</v>
      </c>
      <c r="P16" s="185" t="s">
        <v>101</v>
      </c>
      <c r="Q16" s="185">
        <f>一覧表男子!$H$10</f>
        <v>0</v>
      </c>
      <c r="R16" s="185" t="str">
        <f t="shared" si="0"/>
        <v>0 M</v>
      </c>
      <c r="S16" s="185">
        <f>一覧表男子!$H$9</f>
        <v>0</v>
      </c>
      <c r="T16" s="185" t="str">
        <f t="shared" si="1"/>
        <v>0 M</v>
      </c>
    </row>
    <row r="17" spans="1:20" s="84" customFormat="1" ht="19.75" customHeight="1" x14ac:dyDescent="0.2">
      <c r="A17" s="305">
        <v>6</v>
      </c>
      <c r="B17" s="307" t="s">
        <v>197</v>
      </c>
      <c r="C17" s="184"/>
      <c r="D17" s="185" t="e">
        <f t="shared" si="3"/>
        <v>#N/A</v>
      </c>
      <c r="E17" s="184"/>
      <c r="F17" s="24" t="s">
        <v>99</v>
      </c>
      <c r="G17" s="24" t="s">
        <v>99</v>
      </c>
      <c r="H17" s="24" t="s">
        <v>99</v>
      </c>
      <c r="I17" s="24" t="s">
        <v>99</v>
      </c>
      <c r="J17" s="24" t="s">
        <v>99</v>
      </c>
      <c r="K17" s="24" t="s">
        <v>87</v>
      </c>
      <c r="P17" s="185" t="s">
        <v>102</v>
      </c>
      <c r="Q17" s="185">
        <f>一覧表男子!$H$10</f>
        <v>0</v>
      </c>
      <c r="R17" s="185" t="str">
        <f t="shared" si="0"/>
        <v>0 N</v>
      </c>
      <c r="S17" s="185">
        <f>一覧表男子!$H$9</f>
        <v>0</v>
      </c>
      <c r="T17" s="185" t="str">
        <f t="shared" si="1"/>
        <v>0 N</v>
      </c>
    </row>
    <row r="18" spans="1:20" s="84" customFormat="1" ht="19.75" customHeight="1" x14ac:dyDescent="0.2">
      <c r="A18" s="305">
        <v>7</v>
      </c>
      <c r="B18" s="307" t="s">
        <v>197</v>
      </c>
      <c r="C18" s="184"/>
      <c r="D18" s="185" t="e">
        <f t="shared" si="3"/>
        <v>#N/A</v>
      </c>
      <c r="E18" s="184"/>
      <c r="F18" s="24" t="s">
        <v>87</v>
      </c>
      <c r="G18" s="24" t="s">
        <v>99</v>
      </c>
      <c r="H18" s="24" t="s">
        <v>99</v>
      </c>
      <c r="I18" s="24" t="s">
        <v>99</v>
      </c>
      <c r="J18" s="24" t="s">
        <v>99</v>
      </c>
      <c r="K18" s="24" t="s">
        <v>99</v>
      </c>
      <c r="P18" s="185" t="s">
        <v>103</v>
      </c>
      <c r="Q18" s="185">
        <f>一覧表男子!$H$10</f>
        <v>0</v>
      </c>
      <c r="R18" s="185" t="str">
        <f t="shared" si="0"/>
        <v>0 O</v>
      </c>
      <c r="S18" s="185">
        <f>一覧表男子!$H$9</f>
        <v>0</v>
      </c>
      <c r="T18" s="185" t="str">
        <f t="shared" si="1"/>
        <v>0 O</v>
      </c>
    </row>
    <row r="19" spans="1:20" s="84" customFormat="1" x14ac:dyDescent="0.2"/>
    <row r="20" spans="1:20" s="170" customFormat="1" ht="23.5" hidden="1" customHeight="1" x14ac:dyDescent="0.2">
      <c r="A20" s="445" t="s">
        <v>104</v>
      </c>
      <c r="B20" s="446"/>
      <c r="C20" s="213" t="s">
        <v>56</v>
      </c>
      <c r="D20" s="213" t="s">
        <v>105</v>
      </c>
      <c r="E20" s="213" t="s">
        <v>106</v>
      </c>
      <c r="F20" s="213" t="s">
        <v>78</v>
      </c>
      <c r="G20" s="213" t="s">
        <v>79</v>
      </c>
      <c r="H20" s="213" t="s">
        <v>80</v>
      </c>
      <c r="I20" s="213" t="s">
        <v>81</v>
      </c>
      <c r="J20" s="213" t="s">
        <v>82</v>
      </c>
      <c r="K20" s="213" t="s">
        <v>83</v>
      </c>
    </row>
    <row r="21" spans="1:20" s="84" customFormat="1" ht="19.75" hidden="1" customHeight="1" x14ac:dyDescent="0.2">
      <c r="A21" s="214">
        <v>1</v>
      </c>
      <c r="B21" s="214" t="s">
        <v>107</v>
      </c>
      <c r="C21" s="184"/>
      <c r="D21" s="185" t="e">
        <f>VLOOKUP($C21,$R$21:$T$35,3,0)</f>
        <v>#N/A</v>
      </c>
      <c r="E21" s="184"/>
      <c r="F21" s="184"/>
      <c r="G21" s="184"/>
      <c r="H21" s="184"/>
      <c r="I21" s="184"/>
      <c r="J21" s="184"/>
      <c r="K21" s="184"/>
      <c r="P21" s="185" t="s">
        <v>108</v>
      </c>
      <c r="Q21" s="185">
        <f>一覧表女子!$H$10</f>
        <v>0</v>
      </c>
      <c r="R21" s="185" t="str">
        <f t="shared" ref="R21:R35" si="4">$Q21&amp;" "&amp;$P21</f>
        <v>0 A</v>
      </c>
      <c r="S21" s="185">
        <f>一覧表女子!$H$9</f>
        <v>0</v>
      </c>
      <c r="T21" s="185" t="str">
        <f>$S$21&amp;" "&amp;$P21</f>
        <v>0 A</v>
      </c>
    </row>
    <row r="22" spans="1:20" s="84" customFormat="1" ht="19.75" hidden="1" customHeight="1" x14ac:dyDescent="0.2">
      <c r="A22" s="214">
        <v>2</v>
      </c>
      <c r="B22" s="214" t="s">
        <v>107</v>
      </c>
      <c r="C22" s="184"/>
      <c r="D22" s="185" t="e">
        <f t="shared" ref="D22:D27" si="5">VLOOKUP($C22,$R$21:$T$35,3,0)</f>
        <v>#N/A</v>
      </c>
      <c r="E22" s="184"/>
      <c r="F22" s="184"/>
      <c r="G22" s="184"/>
      <c r="H22" s="184"/>
      <c r="I22" s="184"/>
      <c r="J22" s="184"/>
      <c r="K22" s="184"/>
      <c r="P22" s="185" t="s">
        <v>109</v>
      </c>
      <c r="Q22" s="185">
        <f>一覧表女子!$H$10</f>
        <v>0</v>
      </c>
      <c r="R22" s="185" t="str">
        <f t="shared" si="4"/>
        <v>0 B</v>
      </c>
      <c r="S22" s="185">
        <f>一覧表女子!$H$9</f>
        <v>0</v>
      </c>
      <c r="T22" s="185" t="str">
        <f t="shared" ref="T22:T35" si="6">$S$21&amp;" "&amp;$P22</f>
        <v>0 B</v>
      </c>
    </row>
    <row r="23" spans="1:20" s="84" customFormat="1" ht="19.75" hidden="1" customHeight="1" x14ac:dyDescent="0.2">
      <c r="A23" s="214">
        <v>3</v>
      </c>
      <c r="B23" s="214" t="s">
        <v>107</v>
      </c>
      <c r="C23" s="184"/>
      <c r="D23" s="185" t="e">
        <f t="shared" si="5"/>
        <v>#N/A</v>
      </c>
      <c r="E23" s="184"/>
      <c r="F23" s="184"/>
      <c r="G23" s="184"/>
      <c r="H23" s="184"/>
      <c r="I23" s="184"/>
      <c r="J23" s="184"/>
      <c r="K23" s="184"/>
      <c r="P23" s="185" t="s">
        <v>110</v>
      </c>
      <c r="Q23" s="185">
        <f>一覧表女子!$H$10</f>
        <v>0</v>
      </c>
      <c r="R23" s="185" t="str">
        <f t="shared" si="4"/>
        <v>0 C</v>
      </c>
      <c r="S23" s="185">
        <f>一覧表女子!$H$9</f>
        <v>0</v>
      </c>
      <c r="T23" s="185" t="str">
        <f t="shared" si="6"/>
        <v>0 C</v>
      </c>
    </row>
    <row r="24" spans="1:20" s="84" customFormat="1" ht="19.75" hidden="1" customHeight="1" x14ac:dyDescent="0.2">
      <c r="A24" s="214">
        <v>4</v>
      </c>
      <c r="B24" s="214" t="s">
        <v>107</v>
      </c>
      <c r="C24" s="184"/>
      <c r="D24" s="185" t="e">
        <f t="shared" si="5"/>
        <v>#N/A</v>
      </c>
      <c r="E24" s="184"/>
      <c r="F24" s="184"/>
      <c r="G24" s="184"/>
      <c r="H24" s="184"/>
      <c r="I24" s="184"/>
      <c r="J24" s="184"/>
      <c r="K24" s="184"/>
      <c r="P24" s="185" t="s">
        <v>111</v>
      </c>
      <c r="Q24" s="185">
        <f>一覧表女子!$H$10</f>
        <v>0</v>
      </c>
      <c r="R24" s="185" t="str">
        <f t="shared" si="4"/>
        <v>0 D</v>
      </c>
      <c r="S24" s="185">
        <f>一覧表女子!$H$9</f>
        <v>0</v>
      </c>
      <c r="T24" s="185" t="str">
        <f t="shared" si="6"/>
        <v>0 D</v>
      </c>
    </row>
    <row r="25" spans="1:20" s="84" customFormat="1" ht="19.75" hidden="1" customHeight="1" x14ac:dyDescent="0.2">
      <c r="A25" s="214">
        <v>5</v>
      </c>
      <c r="B25" s="214" t="s">
        <v>107</v>
      </c>
      <c r="C25" s="184"/>
      <c r="D25" s="185" t="e">
        <f t="shared" si="5"/>
        <v>#N/A</v>
      </c>
      <c r="E25" s="184"/>
      <c r="F25" s="184"/>
      <c r="G25" s="184"/>
      <c r="H25" s="184"/>
      <c r="I25" s="184"/>
      <c r="J25" s="184"/>
      <c r="K25" s="184"/>
      <c r="P25" s="185" t="s">
        <v>112</v>
      </c>
      <c r="Q25" s="185">
        <f>一覧表女子!$H$10</f>
        <v>0</v>
      </c>
      <c r="R25" s="185" t="str">
        <f t="shared" si="4"/>
        <v>0 E</v>
      </c>
      <c r="S25" s="185">
        <f>一覧表女子!$H$9</f>
        <v>0</v>
      </c>
      <c r="T25" s="185" t="str">
        <f t="shared" si="6"/>
        <v>0 E</v>
      </c>
    </row>
    <row r="26" spans="1:20" s="84" customFormat="1" ht="19.75" hidden="1" customHeight="1" x14ac:dyDescent="0.2">
      <c r="A26" s="214">
        <v>6</v>
      </c>
      <c r="B26" s="214" t="s">
        <v>107</v>
      </c>
      <c r="C26" s="184"/>
      <c r="D26" s="185" t="e">
        <f t="shared" si="5"/>
        <v>#N/A</v>
      </c>
      <c r="E26" s="184"/>
      <c r="F26" s="184"/>
      <c r="G26" s="184"/>
      <c r="H26" s="184"/>
      <c r="I26" s="184"/>
      <c r="J26" s="184"/>
      <c r="K26" s="184"/>
      <c r="P26" s="185" t="s">
        <v>113</v>
      </c>
      <c r="Q26" s="185">
        <f>一覧表女子!$H$10</f>
        <v>0</v>
      </c>
      <c r="R26" s="185" t="str">
        <f t="shared" si="4"/>
        <v>0 F</v>
      </c>
      <c r="S26" s="185">
        <f>一覧表女子!$H$9</f>
        <v>0</v>
      </c>
      <c r="T26" s="185" t="str">
        <f t="shared" si="6"/>
        <v>0 F</v>
      </c>
    </row>
    <row r="27" spans="1:20" s="84" customFormat="1" ht="19.75" hidden="1" customHeight="1" x14ac:dyDescent="0.2">
      <c r="A27" s="214">
        <v>7</v>
      </c>
      <c r="B27" s="214" t="s">
        <v>107</v>
      </c>
      <c r="C27" s="184"/>
      <c r="D27" s="185" t="e">
        <f t="shared" si="5"/>
        <v>#N/A</v>
      </c>
      <c r="E27" s="184"/>
      <c r="F27" s="184"/>
      <c r="G27" s="184"/>
      <c r="H27" s="184"/>
      <c r="I27" s="184"/>
      <c r="J27" s="184"/>
      <c r="K27" s="184"/>
      <c r="P27" s="185" t="s">
        <v>114</v>
      </c>
      <c r="Q27" s="185">
        <f>一覧表女子!$H$10</f>
        <v>0</v>
      </c>
      <c r="R27" s="185" t="str">
        <f t="shared" si="4"/>
        <v>0 G</v>
      </c>
      <c r="S27" s="185">
        <f>一覧表女子!$H$9</f>
        <v>0</v>
      </c>
      <c r="T27" s="185" t="str">
        <f t="shared" si="6"/>
        <v>0 G</v>
      </c>
    </row>
    <row r="28" spans="1:20" s="79" customFormat="1" ht="23.5" hidden="1" customHeight="1" x14ac:dyDescent="0.2">
      <c r="A28" s="438" t="s">
        <v>115</v>
      </c>
      <c r="B28" s="439"/>
      <c r="C28" s="187" t="s">
        <v>56</v>
      </c>
      <c r="D28" s="188" t="s">
        <v>58</v>
      </c>
      <c r="E28" s="188" t="s">
        <v>57</v>
      </c>
      <c r="F28" s="188" t="s">
        <v>78</v>
      </c>
      <c r="G28" s="188" t="s">
        <v>79</v>
      </c>
      <c r="H28" s="188" t="s">
        <v>80</v>
      </c>
      <c r="I28" s="188" t="s">
        <v>81</v>
      </c>
      <c r="J28" s="188" t="s">
        <v>82</v>
      </c>
      <c r="K28" s="188" t="s">
        <v>83</v>
      </c>
      <c r="P28" s="185" t="s">
        <v>116</v>
      </c>
      <c r="Q28" s="185" t="str">
        <f>一覧表女子!$C$10</f>
        <v>【正式名称】
全角15文字以内</v>
      </c>
      <c r="R28" s="185" t="str">
        <f t="shared" si="4"/>
        <v>【正式名称】
全角15文字以内 H</v>
      </c>
      <c r="S28" s="185" t="str">
        <f>一覧表女子!$C$9</f>
        <v>ﾖﾐｶﾞﾅ</v>
      </c>
      <c r="T28" s="185" t="str">
        <f t="shared" si="6"/>
        <v>0 H</v>
      </c>
    </row>
    <row r="29" spans="1:20" s="84" customFormat="1" ht="19.75" hidden="1" customHeight="1" x14ac:dyDescent="0.2">
      <c r="A29" s="186">
        <v>1</v>
      </c>
      <c r="B29" s="186" t="s">
        <v>117</v>
      </c>
      <c r="C29" s="184"/>
      <c r="D29" s="185" t="e">
        <f t="shared" ref="D29:D35" si="7">VLOOKUP($C29,$R$21:$T$35,3)</f>
        <v>#N/A</v>
      </c>
      <c r="E29" s="184"/>
      <c r="F29" s="184"/>
      <c r="G29" s="184"/>
      <c r="H29" s="184"/>
      <c r="I29" s="184"/>
      <c r="J29" s="184"/>
      <c r="K29" s="184"/>
      <c r="P29" s="185" t="s">
        <v>118</v>
      </c>
      <c r="Q29" s="185" t="str">
        <f>一覧表女子!$C$10</f>
        <v>【正式名称】
全角15文字以内</v>
      </c>
      <c r="R29" s="185" t="str">
        <f t="shared" si="4"/>
        <v>【正式名称】
全角15文字以内 I</v>
      </c>
      <c r="S29" s="185" t="str">
        <f>一覧表女子!$C$9</f>
        <v>ﾖﾐｶﾞﾅ</v>
      </c>
      <c r="T29" s="185" t="str">
        <f t="shared" si="6"/>
        <v>0 I</v>
      </c>
    </row>
    <row r="30" spans="1:20" s="84" customFormat="1" ht="19.75" hidden="1" customHeight="1" x14ac:dyDescent="0.2">
      <c r="A30" s="186">
        <v>2</v>
      </c>
      <c r="B30" s="186" t="s">
        <v>117</v>
      </c>
      <c r="C30" s="184"/>
      <c r="D30" s="185" t="e">
        <f t="shared" si="7"/>
        <v>#N/A</v>
      </c>
      <c r="E30" s="184"/>
      <c r="F30" s="184"/>
      <c r="G30" s="184"/>
      <c r="H30" s="184"/>
      <c r="I30" s="184"/>
      <c r="J30" s="184"/>
      <c r="K30" s="184"/>
      <c r="P30" s="185" t="s">
        <v>119</v>
      </c>
      <c r="Q30" s="185" t="str">
        <f>一覧表女子!$C$10</f>
        <v>【正式名称】
全角15文字以内</v>
      </c>
      <c r="R30" s="185" t="str">
        <f t="shared" si="4"/>
        <v>【正式名称】
全角15文字以内 J</v>
      </c>
      <c r="S30" s="185" t="str">
        <f>一覧表女子!$C$9</f>
        <v>ﾖﾐｶﾞﾅ</v>
      </c>
      <c r="T30" s="185" t="str">
        <f t="shared" si="6"/>
        <v>0 J</v>
      </c>
    </row>
    <row r="31" spans="1:20" s="84" customFormat="1" ht="19.75" hidden="1" customHeight="1" x14ac:dyDescent="0.2">
      <c r="A31" s="186">
        <v>3</v>
      </c>
      <c r="B31" s="186" t="s">
        <v>117</v>
      </c>
      <c r="C31" s="184"/>
      <c r="D31" s="185" t="e">
        <f t="shared" si="7"/>
        <v>#N/A</v>
      </c>
      <c r="E31" s="184"/>
      <c r="F31" s="184"/>
      <c r="G31" s="184"/>
      <c r="H31" s="184"/>
      <c r="I31" s="184"/>
      <c r="J31" s="184"/>
      <c r="K31" s="184"/>
      <c r="P31" s="185" t="s">
        <v>120</v>
      </c>
      <c r="Q31" s="185" t="str">
        <f>一覧表女子!$C$10</f>
        <v>【正式名称】
全角15文字以内</v>
      </c>
      <c r="R31" s="185" t="str">
        <f t="shared" si="4"/>
        <v>【正式名称】
全角15文字以内 K</v>
      </c>
      <c r="S31" s="185" t="str">
        <f>一覧表女子!$C$9</f>
        <v>ﾖﾐｶﾞﾅ</v>
      </c>
      <c r="T31" s="185" t="str">
        <f t="shared" si="6"/>
        <v>0 K</v>
      </c>
    </row>
    <row r="32" spans="1:20" s="84" customFormat="1" ht="19.75" hidden="1" customHeight="1" x14ac:dyDescent="0.2">
      <c r="A32" s="186">
        <v>4</v>
      </c>
      <c r="B32" s="186" t="s">
        <v>117</v>
      </c>
      <c r="C32" s="184"/>
      <c r="D32" s="185" t="e">
        <f t="shared" si="7"/>
        <v>#N/A</v>
      </c>
      <c r="E32" s="184"/>
      <c r="F32" s="184"/>
      <c r="G32" s="184"/>
      <c r="H32" s="184"/>
      <c r="I32" s="184"/>
      <c r="J32" s="184"/>
      <c r="K32" s="184"/>
      <c r="P32" s="185" t="s">
        <v>100</v>
      </c>
      <c r="Q32" s="185" t="str">
        <f>一覧表女子!$C$10</f>
        <v>【正式名称】
全角15文字以内</v>
      </c>
      <c r="R32" s="185" t="str">
        <f t="shared" si="4"/>
        <v>【正式名称】
全角15文字以内 L</v>
      </c>
      <c r="S32" s="185" t="str">
        <f>一覧表女子!$C$9</f>
        <v>ﾖﾐｶﾞﾅ</v>
      </c>
      <c r="T32" s="185" t="str">
        <f t="shared" si="6"/>
        <v>0 L</v>
      </c>
    </row>
    <row r="33" spans="1:20" s="84" customFormat="1" ht="19.75" hidden="1" customHeight="1" x14ac:dyDescent="0.2">
      <c r="A33" s="186">
        <v>5</v>
      </c>
      <c r="B33" s="186" t="s">
        <v>117</v>
      </c>
      <c r="C33" s="184"/>
      <c r="D33" s="185" t="e">
        <f t="shared" si="7"/>
        <v>#N/A</v>
      </c>
      <c r="E33" s="184"/>
      <c r="F33" s="184"/>
      <c r="G33" s="184"/>
      <c r="H33" s="184"/>
      <c r="I33" s="184"/>
      <c r="J33" s="184"/>
      <c r="K33" s="184"/>
      <c r="P33" s="185" t="s">
        <v>101</v>
      </c>
      <c r="Q33" s="185" t="str">
        <f>一覧表女子!$C$10</f>
        <v>【正式名称】
全角15文字以内</v>
      </c>
      <c r="R33" s="185" t="str">
        <f t="shared" si="4"/>
        <v>【正式名称】
全角15文字以内 M</v>
      </c>
      <c r="S33" s="185" t="str">
        <f>一覧表女子!$C$9</f>
        <v>ﾖﾐｶﾞﾅ</v>
      </c>
      <c r="T33" s="185" t="str">
        <f t="shared" si="6"/>
        <v>0 M</v>
      </c>
    </row>
    <row r="34" spans="1:20" s="84" customFormat="1" ht="19.75" hidden="1" customHeight="1" x14ac:dyDescent="0.2">
      <c r="A34" s="186">
        <v>6</v>
      </c>
      <c r="B34" s="186" t="s">
        <v>117</v>
      </c>
      <c r="C34" s="184"/>
      <c r="D34" s="185" t="e">
        <f t="shared" si="7"/>
        <v>#N/A</v>
      </c>
      <c r="E34" s="184"/>
      <c r="F34" s="184"/>
      <c r="G34" s="184"/>
      <c r="H34" s="184"/>
      <c r="I34" s="184"/>
      <c r="J34" s="184"/>
      <c r="K34" s="184"/>
      <c r="P34" s="185" t="s">
        <v>102</v>
      </c>
      <c r="Q34" s="185" t="str">
        <f>一覧表女子!$C$10</f>
        <v>【正式名称】
全角15文字以内</v>
      </c>
      <c r="R34" s="185" t="str">
        <f t="shared" si="4"/>
        <v>【正式名称】
全角15文字以内 N</v>
      </c>
      <c r="S34" s="185" t="str">
        <f>一覧表女子!$C$9</f>
        <v>ﾖﾐｶﾞﾅ</v>
      </c>
      <c r="T34" s="185" t="str">
        <f t="shared" si="6"/>
        <v>0 N</v>
      </c>
    </row>
    <row r="35" spans="1:20" s="84" customFormat="1" ht="19.75" hidden="1" customHeight="1" x14ac:dyDescent="0.2">
      <c r="A35" s="186">
        <v>7</v>
      </c>
      <c r="B35" s="186" t="s">
        <v>117</v>
      </c>
      <c r="C35" s="184"/>
      <c r="D35" s="185" t="e">
        <f t="shared" si="7"/>
        <v>#N/A</v>
      </c>
      <c r="E35" s="184"/>
      <c r="F35" s="184"/>
      <c r="G35" s="184"/>
      <c r="H35" s="184"/>
      <c r="I35" s="184"/>
      <c r="J35" s="184"/>
      <c r="K35" s="184"/>
      <c r="P35" s="185" t="s">
        <v>103</v>
      </c>
      <c r="Q35" s="185" t="str">
        <f>一覧表女子!$C$10</f>
        <v>【正式名称】
全角15文字以内</v>
      </c>
      <c r="R35" s="185" t="str">
        <f t="shared" si="4"/>
        <v>【正式名称】
全角15文字以内 O</v>
      </c>
      <c r="S35" s="185" t="str">
        <f>一覧表女子!$C$9</f>
        <v>ﾖﾐｶﾞﾅ</v>
      </c>
      <c r="T35" s="185" t="str">
        <f t="shared" si="6"/>
        <v>0 O</v>
      </c>
    </row>
  </sheetData>
  <sheetProtection algorithmName="SHA-512" hashValue="5OeksS9l2nG44R2m/LcfClLUxd1xNGnHnpsdT/PtTXiKAsWKplAEvCWIiRZ4UlgsT7jj4J48QHUF0DEBiFIyPQ==" saltValue="+xX637ZKDeNW8tpComNCVw==" spinCount="100000" sheet="1" objects="1" scenarios="1" selectLockedCells="1"/>
  <mergeCells count="6">
    <mergeCell ref="E1:I1"/>
    <mergeCell ref="A28:B28"/>
    <mergeCell ref="A1:D1"/>
    <mergeCell ref="A3:B3"/>
    <mergeCell ref="A11:B11"/>
    <mergeCell ref="A20:B20"/>
  </mergeCells>
  <phoneticPr fontId="4"/>
  <dataValidations count="2">
    <dataValidation type="list" allowBlank="1" showInputMessage="1" showErrorMessage="1" sqref="C4:C10 C12:C18" xr:uid="{00000000-0002-0000-0200-000000000000}">
      <formula1>$R$4:$R$18</formula1>
    </dataValidation>
    <dataValidation type="list" allowBlank="1" showInputMessage="1" showErrorMessage="1" sqref="C21:C27 C29:C35" xr:uid="{00000000-0002-0000-0200-000001000000}">
      <formula1>$R$21:$R$35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'sensyu(編集＆削除禁止)'!$X$3:$X$122</xm:f>
          </x14:formula1>
          <xm:sqref>F12:K18 F4:K10</xm:sqref>
        </x14:dataValidation>
        <x14:dataValidation type="list" allowBlank="1" showInputMessage="1" showErrorMessage="1" xr:uid="{00000000-0002-0000-0200-000002000000}">
          <x14:formula1>
            <xm:f>一覧表女子!$Q$25:$Q$84</xm:f>
          </x14:formula1>
          <xm:sqref>F29:K35 F21:K27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2"/>
  <sheetViews>
    <sheetView workbookViewId="0">
      <selection activeCell="W63" sqref="W63:W122"/>
    </sheetView>
  </sheetViews>
  <sheetFormatPr defaultColWidth="9.1796875" defaultRowHeight="13" x14ac:dyDescent="0.2"/>
  <cols>
    <col min="1" max="1" width="9.1796875" style="71"/>
    <col min="2" max="2" width="11.81640625" style="71" customWidth="1"/>
    <col min="3" max="3" width="11.453125" style="71" customWidth="1"/>
    <col min="4" max="4" width="9.453125" style="71" customWidth="1"/>
    <col min="5" max="5" width="19.453125" style="71" customWidth="1"/>
    <col min="6" max="6" width="17" style="71" customWidth="1"/>
    <col min="7" max="8" width="18.1796875" style="71" customWidth="1"/>
    <col min="9" max="10" width="9.1796875" style="71"/>
    <col min="11" max="11" width="21.1796875" style="71" customWidth="1"/>
    <col min="12" max="12" width="9.1796875" style="71"/>
    <col min="13" max="13" width="11.81640625" style="71" customWidth="1"/>
    <col min="14" max="14" width="11.453125" style="71" customWidth="1"/>
    <col min="15" max="15" width="9.453125" style="71" customWidth="1"/>
    <col min="16" max="16" width="19.453125" style="71" customWidth="1"/>
    <col min="17" max="17" width="17" style="71" customWidth="1"/>
    <col min="18" max="19" width="18.1796875" style="71" customWidth="1"/>
    <col min="20" max="23" width="9.1796875" style="71"/>
    <col min="24" max="25" width="18.453125" style="71" customWidth="1"/>
    <col min="26" max="16384" width="9.1796875" style="71"/>
  </cols>
  <sheetData>
    <row r="1" spans="1:25" x14ac:dyDescent="0.2">
      <c r="A1" s="447" t="s">
        <v>44</v>
      </c>
      <c r="B1" s="447"/>
      <c r="C1" s="447"/>
      <c r="D1" s="447"/>
      <c r="E1" s="447"/>
      <c r="F1" s="447"/>
      <c r="G1" s="447"/>
      <c r="H1" s="447"/>
      <c r="I1" s="447"/>
      <c r="J1" s="447"/>
      <c r="L1" s="448" t="s">
        <v>45</v>
      </c>
      <c r="M1" s="448"/>
      <c r="N1" s="448"/>
      <c r="O1" s="448"/>
      <c r="P1" s="448"/>
      <c r="Q1" s="448"/>
      <c r="R1" s="448"/>
      <c r="S1" s="448"/>
      <c r="T1" s="448"/>
      <c r="U1" s="448"/>
      <c r="X1" s="449" t="s">
        <v>60</v>
      </c>
      <c r="Y1" s="449"/>
    </row>
    <row r="2" spans="1:25" x14ac:dyDescent="0.2">
      <c r="A2" s="74" t="s">
        <v>54</v>
      </c>
      <c r="B2" s="74" t="s">
        <v>16</v>
      </c>
      <c r="C2" s="74" t="s">
        <v>46</v>
      </c>
      <c r="D2" s="74" t="s">
        <v>47</v>
      </c>
      <c r="E2" s="74" t="s">
        <v>48</v>
      </c>
      <c r="F2" s="74" t="s">
        <v>49</v>
      </c>
      <c r="G2" s="74" t="s">
        <v>50</v>
      </c>
      <c r="H2" s="74" t="s">
        <v>53</v>
      </c>
      <c r="I2" s="74" t="s">
        <v>51</v>
      </c>
      <c r="J2" s="74" t="s">
        <v>52</v>
      </c>
      <c r="L2" s="77" t="s">
        <v>54</v>
      </c>
      <c r="M2" s="77" t="s">
        <v>16</v>
      </c>
      <c r="N2" s="77" t="s">
        <v>46</v>
      </c>
      <c r="O2" s="77" t="s">
        <v>47</v>
      </c>
      <c r="P2" s="77" t="s">
        <v>48</v>
      </c>
      <c r="Q2" s="77" t="s">
        <v>49</v>
      </c>
      <c r="R2" s="77" t="s">
        <v>50</v>
      </c>
      <c r="S2" s="77" t="s">
        <v>55</v>
      </c>
      <c r="T2" s="77" t="s">
        <v>51</v>
      </c>
      <c r="U2" s="77" t="s">
        <v>52</v>
      </c>
      <c r="X2" s="449"/>
      <c r="Y2" s="449"/>
    </row>
    <row r="3" spans="1:25" x14ac:dyDescent="0.2">
      <c r="A3" s="75">
        <v>1</v>
      </c>
      <c r="B3" s="75"/>
      <c r="C3" s="75"/>
      <c r="D3" s="75"/>
      <c r="E3" s="75" t="str">
        <f>一覧表男子!$D25&amp;"　　"&amp;一覧表男子!$E25&amp;" ("&amp;一覧表男子!$H25&amp;")"</f>
        <v>　　 ()</v>
      </c>
      <c r="F3" s="75" t="str">
        <f>一覧表男子!$F25&amp;" "&amp;一覧表男子!$G25</f>
        <v xml:space="preserve"> </v>
      </c>
      <c r="G3" s="75" t="e">
        <f>一覧表男子!$K25&amp;" "&amp;一覧表男子!$J25</f>
        <v>#N/A</v>
      </c>
      <c r="H3" s="75" t="e">
        <f>一覧表男子!$N25&amp;" "&amp;一覧表男子!$M25</f>
        <v>#N/A</v>
      </c>
      <c r="I3" s="75" t="s">
        <v>133</v>
      </c>
      <c r="J3" s="76" t="s">
        <v>134</v>
      </c>
      <c r="L3" s="75">
        <v>1</v>
      </c>
      <c r="M3" s="75"/>
      <c r="N3" s="75"/>
      <c r="O3" s="75"/>
      <c r="P3" s="75" t="str">
        <f>一覧表女子!$D25&amp;"　　"&amp;一覧表女子!$E25&amp;" ("&amp;一覧表女子!$H25&amp;")"</f>
        <v>　　 ()</v>
      </c>
      <c r="Q3" s="75" t="str">
        <f>一覧表女子!$F25&amp;" "&amp;一覧表女子!$G25</f>
        <v xml:space="preserve"> </v>
      </c>
      <c r="R3" s="75" t="e">
        <f>一覧表女子!$K25&amp;" "&amp;一覧表女子!$J25</f>
        <v>#N/A</v>
      </c>
      <c r="S3" s="75" t="e">
        <f>一覧表女子!$N25&amp;" "&amp;一覧表女子!$M25</f>
        <v>#N/A</v>
      </c>
      <c r="T3" s="76" t="s">
        <v>135</v>
      </c>
      <c r="U3" s="76" t="s">
        <v>134</v>
      </c>
      <c r="W3" s="71" t="s">
        <v>136</v>
      </c>
      <c r="X3" s="75" t="str">
        <f>一覧表男子!$D25&amp;"　　"&amp;一覧表男子!$E25</f>
        <v>　　</v>
      </c>
    </row>
    <row r="4" spans="1:25" x14ac:dyDescent="0.2">
      <c r="A4" s="75">
        <v>2</v>
      </c>
      <c r="B4" s="75"/>
      <c r="C4" s="75"/>
      <c r="D4" s="75"/>
      <c r="E4" s="75" t="str">
        <f>一覧表男子!$D26&amp;"　　"&amp;一覧表男子!$E26&amp;" ("&amp;一覧表男子!$H26&amp;")"</f>
        <v>　　 ()</v>
      </c>
      <c r="F4" s="75" t="str">
        <f>一覧表男子!$F26&amp;" "&amp;一覧表男子!$G26</f>
        <v xml:space="preserve"> </v>
      </c>
      <c r="G4" s="75" t="e">
        <f>一覧表男子!$K26&amp;" "&amp;一覧表男子!$J26</f>
        <v>#N/A</v>
      </c>
      <c r="H4" s="75" t="e">
        <f>一覧表男子!$N26&amp;" "&amp;一覧表男子!$M26</f>
        <v>#N/A</v>
      </c>
      <c r="I4" s="75" t="s">
        <v>133</v>
      </c>
      <c r="J4" s="76" t="s">
        <v>134</v>
      </c>
      <c r="L4" s="75">
        <v>2</v>
      </c>
      <c r="M4" s="75"/>
      <c r="N4" s="75"/>
      <c r="O4" s="75"/>
      <c r="P4" s="75" t="str">
        <f>一覧表女子!$D26&amp;"　　"&amp;一覧表女子!$E26&amp;" ("&amp;一覧表女子!$H26&amp;")"</f>
        <v>　　 ()</v>
      </c>
      <c r="Q4" s="75" t="str">
        <f>一覧表女子!$F26&amp;" "&amp;一覧表女子!$G26</f>
        <v xml:space="preserve"> </v>
      </c>
      <c r="R4" s="75" t="e">
        <f>一覧表女子!$K26&amp;" "&amp;一覧表女子!$J26</f>
        <v>#N/A</v>
      </c>
      <c r="S4" s="75" t="e">
        <f>一覧表女子!$N26&amp;" "&amp;一覧表女子!$M26</f>
        <v>#N/A</v>
      </c>
      <c r="T4" s="76" t="s">
        <v>135</v>
      </c>
      <c r="U4" s="76" t="s">
        <v>134</v>
      </c>
      <c r="W4" s="71" t="s">
        <v>136</v>
      </c>
      <c r="X4" s="75" t="str">
        <f>一覧表男子!$D26&amp;"　　"&amp;一覧表男子!$E26</f>
        <v>　　</v>
      </c>
    </row>
    <row r="5" spans="1:25" x14ac:dyDescent="0.2">
      <c r="A5" s="75">
        <v>3</v>
      </c>
      <c r="B5" s="75"/>
      <c r="C5" s="75"/>
      <c r="D5" s="75"/>
      <c r="E5" s="75" t="str">
        <f>一覧表男子!$D27&amp;"　　"&amp;一覧表男子!$E27&amp;" ("&amp;一覧表男子!$H27&amp;")"</f>
        <v>　　 ()</v>
      </c>
      <c r="F5" s="75" t="str">
        <f>一覧表男子!$F27&amp;" "&amp;一覧表男子!$G27</f>
        <v xml:space="preserve"> </v>
      </c>
      <c r="G5" s="75" t="e">
        <f>一覧表男子!$K27&amp;" "&amp;一覧表男子!$J27</f>
        <v>#N/A</v>
      </c>
      <c r="H5" s="75" t="e">
        <f>一覧表男子!$N27&amp;" "&amp;一覧表男子!$M27</f>
        <v>#N/A</v>
      </c>
      <c r="I5" s="75" t="s">
        <v>133</v>
      </c>
      <c r="J5" s="76" t="s">
        <v>134</v>
      </c>
      <c r="L5" s="75">
        <v>3</v>
      </c>
      <c r="M5" s="75"/>
      <c r="N5" s="75"/>
      <c r="O5" s="75"/>
      <c r="P5" s="75" t="str">
        <f>一覧表女子!$D27&amp;"　　"&amp;一覧表女子!$E27&amp;" ("&amp;一覧表女子!$H27&amp;")"</f>
        <v>　　 ()</v>
      </c>
      <c r="Q5" s="75" t="str">
        <f>一覧表女子!$F27&amp;" "&amp;一覧表女子!$G27</f>
        <v xml:space="preserve"> </v>
      </c>
      <c r="R5" s="75" t="e">
        <f>一覧表女子!$K27&amp;" "&amp;一覧表女子!$J27</f>
        <v>#N/A</v>
      </c>
      <c r="S5" s="75" t="e">
        <f>一覧表女子!$N27&amp;" "&amp;一覧表女子!$M27</f>
        <v>#N/A</v>
      </c>
      <c r="T5" s="76" t="s">
        <v>135</v>
      </c>
      <c r="U5" s="76" t="s">
        <v>134</v>
      </c>
      <c r="W5" s="71" t="s">
        <v>136</v>
      </c>
      <c r="X5" s="75" t="str">
        <f>一覧表男子!$D27&amp;"　　"&amp;一覧表男子!$E27</f>
        <v>　　</v>
      </c>
    </row>
    <row r="6" spans="1:25" x14ac:dyDescent="0.2">
      <c r="A6" s="75">
        <v>4</v>
      </c>
      <c r="B6" s="75"/>
      <c r="C6" s="75"/>
      <c r="D6" s="75"/>
      <c r="E6" s="75" t="str">
        <f>一覧表男子!$D28&amp;"　　"&amp;一覧表男子!$E28&amp;" ("&amp;一覧表男子!$H28&amp;")"</f>
        <v>　　 ()</v>
      </c>
      <c r="F6" s="75" t="str">
        <f>一覧表男子!$F28&amp;" "&amp;一覧表男子!$G28</f>
        <v xml:space="preserve"> </v>
      </c>
      <c r="G6" s="75" t="e">
        <f>一覧表男子!$K28&amp;" "&amp;一覧表男子!$J28</f>
        <v>#N/A</v>
      </c>
      <c r="H6" s="75" t="e">
        <f>一覧表男子!$N28&amp;" "&amp;一覧表男子!$M28</f>
        <v>#N/A</v>
      </c>
      <c r="I6" s="75" t="s">
        <v>133</v>
      </c>
      <c r="J6" s="76" t="s">
        <v>134</v>
      </c>
      <c r="L6" s="75">
        <v>4</v>
      </c>
      <c r="M6" s="75"/>
      <c r="N6" s="75"/>
      <c r="O6" s="75"/>
      <c r="P6" s="75" t="str">
        <f>一覧表女子!$D28&amp;"　　"&amp;一覧表女子!$E28&amp;" ("&amp;一覧表女子!$H28&amp;")"</f>
        <v>　　 ()</v>
      </c>
      <c r="Q6" s="75" t="str">
        <f>一覧表女子!$F28&amp;" "&amp;一覧表女子!$G28</f>
        <v xml:space="preserve"> </v>
      </c>
      <c r="R6" s="75" t="e">
        <f>一覧表女子!$K28&amp;" "&amp;一覧表女子!$J28</f>
        <v>#N/A</v>
      </c>
      <c r="S6" s="75" t="e">
        <f>一覧表女子!$N28&amp;" "&amp;一覧表女子!$M28</f>
        <v>#N/A</v>
      </c>
      <c r="T6" s="76" t="s">
        <v>135</v>
      </c>
      <c r="U6" s="76" t="s">
        <v>134</v>
      </c>
      <c r="W6" s="71" t="s">
        <v>136</v>
      </c>
      <c r="X6" s="75" t="str">
        <f>一覧表男子!$D28&amp;"　　"&amp;一覧表男子!$E28</f>
        <v>　　</v>
      </c>
    </row>
    <row r="7" spans="1:25" x14ac:dyDescent="0.2">
      <c r="A7" s="75">
        <v>5</v>
      </c>
      <c r="B7" s="75"/>
      <c r="C7" s="75"/>
      <c r="D7" s="75"/>
      <c r="E7" s="75" t="str">
        <f>一覧表男子!$D29&amp;"　　"&amp;一覧表男子!$E29&amp;" ("&amp;一覧表男子!$H29&amp;")"</f>
        <v>　　 ()</v>
      </c>
      <c r="F7" s="75" t="str">
        <f>一覧表男子!$F29&amp;" "&amp;一覧表男子!$G29</f>
        <v xml:space="preserve"> </v>
      </c>
      <c r="G7" s="75" t="e">
        <f>一覧表男子!$K29&amp;" "&amp;一覧表男子!$J29</f>
        <v>#N/A</v>
      </c>
      <c r="H7" s="75" t="e">
        <f>一覧表男子!$N29&amp;" "&amp;一覧表男子!$M29</f>
        <v>#N/A</v>
      </c>
      <c r="I7" s="75" t="s">
        <v>133</v>
      </c>
      <c r="J7" s="76" t="s">
        <v>134</v>
      </c>
      <c r="L7" s="75">
        <v>5</v>
      </c>
      <c r="M7" s="75"/>
      <c r="N7" s="75"/>
      <c r="O7" s="75"/>
      <c r="P7" s="75" t="str">
        <f>一覧表女子!$D29&amp;"　　"&amp;一覧表女子!$E29&amp;" ("&amp;一覧表女子!$H29&amp;")"</f>
        <v>　　 ()</v>
      </c>
      <c r="Q7" s="75" t="str">
        <f>一覧表女子!$F29&amp;" "&amp;一覧表女子!$G29</f>
        <v xml:space="preserve"> </v>
      </c>
      <c r="R7" s="75" t="e">
        <f>一覧表女子!$K29&amp;" "&amp;一覧表女子!$J29</f>
        <v>#N/A</v>
      </c>
      <c r="S7" s="75" t="e">
        <f>一覧表女子!$N29&amp;" "&amp;一覧表女子!$M29</f>
        <v>#N/A</v>
      </c>
      <c r="T7" s="76" t="s">
        <v>135</v>
      </c>
      <c r="U7" s="76" t="s">
        <v>134</v>
      </c>
      <c r="W7" s="71" t="s">
        <v>136</v>
      </c>
      <c r="X7" s="75" t="str">
        <f>一覧表男子!$D29&amp;"　　"&amp;一覧表男子!$E29</f>
        <v>　　</v>
      </c>
    </row>
    <row r="8" spans="1:25" x14ac:dyDescent="0.2">
      <c r="A8" s="75">
        <v>6</v>
      </c>
      <c r="B8" s="75"/>
      <c r="C8" s="75"/>
      <c r="D8" s="75"/>
      <c r="E8" s="75" t="str">
        <f>一覧表男子!$D30&amp;"　　"&amp;一覧表男子!$E30&amp;" ("&amp;一覧表男子!$H30&amp;")"</f>
        <v>　　 ()</v>
      </c>
      <c r="F8" s="75" t="str">
        <f>一覧表男子!$F30&amp;" "&amp;一覧表男子!$G30</f>
        <v xml:space="preserve"> </v>
      </c>
      <c r="G8" s="75" t="e">
        <f>一覧表男子!$K30&amp;" "&amp;一覧表男子!$J30</f>
        <v>#N/A</v>
      </c>
      <c r="H8" s="75" t="e">
        <f>一覧表男子!$N30&amp;" "&amp;一覧表男子!$M30</f>
        <v>#N/A</v>
      </c>
      <c r="I8" s="75" t="s">
        <v>133</v>
      </c>
      <c r="J8" s="76" t="s">
        <v>134</v>
      </c>
      <c r="L8" s="75">
        <v>6</v>
      </c>
      <c r="M8" s="75"/>
      <c r="N8" s="75"/>
      <c r="O8" s="75"/>
      <c r="P8" s="75" t="str">
        <f>一覧表女子!$D30&amp;"　　"&amp;一覧表女子!$E30&amp;" ("&amp;一覧表女子!$H30&amp;")"</f>
        <v>　　 ()</v>
      </c>
      <c r="Q8" s="75" t="str">
        <f>一覧表女子!$F30&amp;" "&amp;一覧表女子!$G30</f>
        <v xml:space="preserve"> </v>
      </c>
      <c r="R8" s="75" t="e">
        <f>一覧表女子!$K30&amp;" "&amp;一覧表女子!$J30</f>
        <v>#N/A</v>
      </c>
      <c r="S8" s="75" t="e">
        <f>一覧表女子!$N30&amp;" "&amp;一覧表女子!$M30</f>
        <v>#N/A</v>
      </c>
      <c r="T8" s="76" t="s">
        <v>135</v>
      </c>
      <c r="U8" s="76" t="s">
        <v>134</v>
      </c>
      <c r="W8" s="71" t="s">
        <v>136</v>
      </c>
      <c r="X8" s="75" t="str">
        <f>一覧表男子!$D30&amp;"　　"&amp;一覧表男子!$E30</f>
        <v>　　</v>
      </c>
    </row>
    <row r="9" spans="1:25" x14ac:dyDescent="0.2">
      <c r="A9" s="75">
        <v>7</v>
      </c>
      <c r="B9" s="75"/>
      <c r="C9" s="75"/>
      <c r="D9" s="75"/>
      <c r="E9" s="75" t="str">
        <f>一覧表男子!$D31&amp;"　　"&amp;一覧表男子!$E31&amp;" ("&amp;一覧表男子!$H31&amp;")"</f>
        <v>　　 ()</v>
      </c>
      <c r="F9" s="75" t="str">
        <f>一覧表男子!$F31&amp;" "&amp;一覧表男子!$G31</f>
        <v xml:space="preserve"> </v>
      </c>
      <c r="G9" s="75" t="e">
        <f>一覧表男子!$K31&amp;" "&amp;一覧表男子!$J31</f>
        <v>#N/A</v>
      </c>
      <c r="H9" s="75" t="e">
        <f>一覧表男子!$N31&amp;" "&amp;一覧表男子!$M31</f>
        <v>#N/A</v>
      </c>
      <c r="I9" s="75" t="s">
        <v>133</v>
      </c>
      <c r="J9" s="76" t="s">
        <v>134</v>
      </c>
      <c r="L9" s="75">
        <v>7</v>
      </c>
      <c r="M9" s="75"/>
      <c r="N9" s="75"/>
      <c r="O9" s="75"/>
      <c r="P9" s="75" t="str">
        <f>一覧表女子!$D31&amp;"　　"&amp;一覧表女子!$E31&amp;" ("&amp;一覧表女子!$H31&amp;")"</f>
        <v>　　 ()</v>
      </c>
      <c r="Q9" s="75" t="str">
        <f>一覧表女子!$F31&amp;" "&amp;一覧表女子!$G31</f>
        <v xml:space="preserve"> </v>
      </c>
      <c r="R9" s="75" t="e">
        <f>一覧表女子!$K31&amp;" "&amp;一覧表女子!$J31</f>
        <v>#N/A</v>
      </c>
      <c r="S9" s="75" t="e">
        <f>一覧表女子!$N31&amp;" "&amp;一覧表女子!$M31</f>
        <v>#N/A</v>
      </c>
      <c r="T9" s="76" t="s">
        <v>135</v>
      </c>
      <c r="U9" s="76" t="s">
        <v>134</v>
      </c>
      <c r="W9" s="71" t="s">
        <v>136</v>
      </c>
      <c r="X9" s="75" t="str">
        <f>一覧表男子!$D31&amp;"　　"&amp;一覧表男子!$E31</f>
        <v>　　</v>
      </c>
    </row>
    <row r="10" spans="1:25" x14ac:dyDescent="0.2">
      <c r="A10" s="75">
        <v>8</v>
      </c>
      <c r="B10" s="75"/>
      <c r="C10" s="75"/>
      <c r="D10" s="75"/>
      <c r="E10" s="75" t="str">
        <f>一覧表男子!$D32&amp;"　　"&amp;一覧表男子!$E32&amp;" ("&amp;一覧表男子!$H32&amp;")"</f>
        <v>　　 ()</v>
      </c>
      <c r="F10" s="75" t="str">
        <f>一覧表男子!$F32&amp;" "&amp;一覧表男子!$G32</f>
        <v xml:space="preserve"> </v>
      </c>
      <c r="G10" s="75" t="e">
        <f>一覧表男子!$K32&amp;" "&amp;一覧表男子!$J32</f>
        <v>#N/A</v>
      </c>
      <c r="H10" s="75" t="e">
        <f>一覧表男子!$N32&amp;" "&amp;一覧表男子!$M32</f>
        <v>#N/A</v>
      </c>
      <c r="I10" s="75" t="s">
        <v>133</v>
      </c>
      <c r="J10" s="76" t="s">
        <v>134</v>
      </c>
      <c r="L10" s="75">
        <v>8</v>
      </c>
      <c r="M10" s="75"/>
      <c r="N10" s="75"/>
      <c r="O10" s="75"/>
      <c r="P10" s="75" t="str">
        <f>一覧表女子!$D32&amp;"　　"&amp;一覧表女子!$E32&amp;" ("&amp;一覧表女子!$H32&amp;")"</f>
        <v>　　 ()</v>
      </c>
      <c r="Q10" s="75" t="str">
        <f>一覧表女子!$F32&amp;" "&amp;一覧表女子!$G32</f>
        <v xml:space="preserve"> </v>
      </c>
      <c r="R10" s="75" t="e">
        <f>一覧表女子!$K32&amp;" "&amp;一覧表女子!$J32</f>
        <v>#N/A</v>
      </c>
      <c r="S10" s="75" t="e">
        <f>一覧表女子!$N32&amp;" "&amp;一覧表女子!$M32</f>
        <v>#N/A</v>
      </c>
      <c r="T10" s="76" t="s">
        <v>135</v>
      </c>
      <c r="U10" s="76" t="s">
        <v>134</v>
      </c>
      <c r="W10" s="71" t="s">
        <v>136</v>
      </c>
      <c r="X10" s="75" t="str">
        <f>一覧表男子!$D32&amp;"　　"&amp;一覧表男子!$E32</f>
        <v>　　</v>
      </c>
    </row>
    <row r="11" spans="1:25" x14ac:dyDescent="0.2">
      <c r="A11" s="75">
        <v>9</v>
      </c>
      <c r="B11" s="75"/>
      <c r="C11" s="75"/>
      <c r="D11" s="75"/>
      <c r="E11" s="75" t="str">
        <f>一覧表男子!$D33&amp;"　　"&amp;一覧表男子!$E33&amp;" ("&amp;一覧表男子!$H33&amp;")"</f>
        <v>　　 ()</v>
      </c>
      <c r="F11" s="75" t="str">
        <f>一覧表男子!$F33&amp;" "&amp;一覧表男子!$G33</f>
        <v xml:space="preserve"> </v>
      </c>
      <c r="G11" s="75" t="e">
        <f>一覧表男子!$K33&amp;" "&amp;一覧表男子!$J33</f>
        <v>#N/A</v>
      </c>
      <c r="H11" s="75" t="e">
        <f>一覧表男子!$N33&amp;" "&amp;一覧表男子!$M33</f>
        <v>#N/A</v>
      </c>
      <c r="I11" s="75" t="s">
        <v>133</v>
      </c>
      <c r="J11" s="76" t="s">
        <v>134</v>
      </c>
      <c r="L11" s="75">
        <v>9</v>
      </c>
      <c r="M11" s="75"/>
      <c r="N11" s="75"/>
      <c r="O11" s="75"/>
      <c r="P11" s="75" t="str">
        <f>一覧表女子!$D33&amp;"　　"&amp;一覧表女子!$E33&amp;" ("&amp;一覧表女子!$H33&amp;")"</f>
        <v>　　 ()</v>
      </c>
      <c r="Q11" s="75" t="str">
        <f>一覧表女子!$F33&amp;" "&amp;一覧表女子!$G33</f>
        <v xml:space="preserve"> </v>
      </c>
      <c r="R11" s="75" t="e">
        <f>一覧表女子!$K33&amp;" "&amp;一覧表女子!$J33</f>
        <v>#N/A</v>
      </c>
      <c r="S11" s="75" t="e">
        <f>一覧表女子!$N33&amp;" "&amp;一覧表女子!$M33</f>
        <v>#N/A</v>
      </c>
      <c r="T11" s="76" t="s">
        <v>135</v>
      </c>
      <c r="U11" s="76" t="s">
        <v>134</v>
      </c>
      <c r="W11" s="71" t="s">
        <v>136</v>
      </c>
      <c r="X11" s="75" t="str">
        <f>一覧表男子!$D33&amp;"　　"&amp;一覧表男子!$E33</f>
        <v>　　</v>
      </c>
    </row>
    <row r="12" spans="1:25" x14ac:dyDescent="0.2">
      <c r="A12" s="75">
        <v>10</v>
      </c>
      <c r="B12" s="75"/>
      <c r="C12" s="75"/>
      <c r="D12" s="75"/>
      <c r="E12" s="75" t="str">
        <f>一覧表男子!$D34&amp;"　　"&amp;一覧表男子!$E34&amp;" ("&amp;一覧表男子!$H34&amp;")"</f>
        <v>　　 ()</v>
      </c>
      <c r="F12" s="75" t="str">
        <f>一覧表男子!$F34&amp;" "&amp;一覧表男子!$G34</f>
        <v xml:space="preserve"> </v>
      </c>
      <c r="G12" s="75" t="e">
        <f>一覧表男子!$K34&amp;" "&amp;一覧表男子!$J34</f>
        <v>#N/A</v>
      </c>
      <c r="H12" s="75" t="e">
        <f>一覧表男子!$N34&amp;" "&amp;一覧表男子!$M34</f>
        <v>#N/A</v>
      </c>
      <c r="I12" s="75" t="s">
        <v>133</v>
      </c>
      <c r="J12" s="76" t="s">
        <v>134</v>
      </c>
      <c r="L12" s="75">
        <v>10</v>
      </c>
      <c r="M12" s="75"/>
      <c r="N12" s="75"/>
      <c r="O12" s="75"/>
      <c r="P12" s="75" t="str">
        <f>一覧表女子!$D34&amp;"　　"&amp;一覧表女子!$E34&amp;" ("&amp;一覧表女子!$H34&amp;")"</f>
        <v>　　 ()</v>
      </c>
      <c r="Q12" s="75" t="str">
        <f>一覧表女子!$F34&amp;" "&amp;一覧表女子!$G34</f>
        <v xml:space="preserve"> </v>
      </c>
      <c r="R12" s="75" t="e">
        <f>一覧表女子!$K34&amp;" "&amp;一覧表女子!$J34</f>
        <v>#N/A</v>
      </c>
      <c r="S12" s="75" t="e">
        <f>一覧表女子!$N34&amp;" "&amp;一覧表女子!$M34</f>
        <v>#N/A</v>
      </c>
      <c r="T12" s="76" t="s">
        <v>135</v>
      </c>
      <c r="U12" s="76" t="s">
        <v>134</v>
      </c>
      <c r="W12" s="71" t="s">
        <v>136</v>
      </c>
      <c r="X12" s="75" t="str">
        <f>一覧表男子!$D34&amp;"　　"&amp;一覧表男子!$E34</f>
        <v>　　</v>
      </c>
    </row>
    <row r="13" spans="1:25" x14ac:dyDescent="0.2">
      <c r="A13" s="75">
        <v>11</v>
      </c>
      <c r="B13" s="75"/>
      <c r="C13" s="75"/>
      <c r="D13" s="75"/>
      <c r="E13" s="75" t="str">
        <f>一覧表男子!$D35&amp;"　　"&amp;一覧表男子!$E35&amp;" ("&amp;一覧表男子!$H35&amp;")"</f>
        <v>　　 ()</v>
      </c>
      <c r="F13" s="75" t="str">
        <f>一覧表男子!$F35&amp;" "&amp;一覧表男子!$G35</f>
        <v xml:space="preserve"> </v>
      </c>
      <c r="G13" s="75" t="e">
        <f>一覧表男子!$K35&amp;" "&amp;一覧表男子!$J35</f>
        <v>#N/A</v>
      </c>
      <c r="H13" s="75" t="e">
        <f>一覧表男子!$N35&amp;" "&amp;一覧表男子!$M35</f>
        <v>#N/A</v>
      </c>
      <c r="I13" s="75" t="s">
        <v>133</v>
      </c>
      <c r="J13" s="76" t="s">
        <v>134</v>
      </c>
      <c r="L13" s="75">
        <v>11</v>
      </c>
      <c r="M13" s="75"/>
      <c r="N13" s="75"/>
      <c r="O13" s="75"/>
      <c r="P13" s="75" t="str">
        <f>一覧表女子!$D35&amp;"　　"&amp;一覧表女子!$E35&amp;" ("&amp;一覧表女子!$H35&amp;")"</f>
        <v>　　 ()</v>
      </c>
      <c r="Q13" s="75" t="str">
        <f>一覧表女子!$F35&amp;" "&amp;一覧表女子!$G35</f>
        <v xml:space="preserve"> </v>
      </c>
      <c r="R13" s="75" t="e">
        <f>一覧表女子!$K35&amp;" "&amp;一覧表女子!$J35</f>
        <v>#N/A</v>
      </c>
      <c r="S13" s="75" t="e">
        <f>一覧表女子!$N35&amp;" "&amp;一覧表女子!$M35</f>
        <v>#N/A</v>
      </c>
      <c r="T13" s="76" t="s">
        <v>135</v>
      </c>
      <c r="U13" s="76" t="s">
        <v>134</v>
      </c>
      <c r="W13" s="71" t="s">
        <v>136</v>
      </c>
      <c r="X13" s="75" t="str">
        <f>一覧表男子!$D35&amp;"　　"&amp;一覧表男子!$E35</f>
        <v>　　</v>
      </c>
    </row>
    <row r="14" spans="1:25" x14ac:dyDescent="0.2">
      <c r="A14" s="75">
        <v>12</v>
      </c>
      <c r="B14" s="75"/>
      <c r="C14" s="75"/>
      <c r="D14" s="75"/>
      <c r="E14" s="75" t="str">
        <f>一覧表男子!$D36&amp;"　　"&amp;一覧表男子!$E36&amp;" ("&amp;一覧表男子!$H36&amp;")"</f>
        <v>　　 ()</v>
      </c>
      <c r="F14" s="75" t="str">
        <f>一覧表男子!$F36&amp;" "&amp;一覧表男子!$G36</f>
        <v xml:space="preserve"> </v>
      </c>
      <c r="G14" s="75" t="e">
        <f>一覧表男子!$K36&amp;" "&amp;一覧表男子!$J36</f>
        <v>#N/A</v>
      </c>
      <c r="H14" s="75" t="e">
        <f>一覧表男子!$N36&amp;" "&amp;一覧表男子!$M36</f>
        <v>#N/A</v>
      </c>
      <c r="I14" s="75" t="s">
        <v>133</v>
      </c>
      <c r="J14" s="76" t="s">
        <v>134</v>
      </c>
      <c r="L14" s="75">
        <v>12</v>
      </c>
      <c r="M14" s="75"/>
      <c r="N14" s="75"/>
      <c r="O14" s="75"/>
      <c r="P14" s="75" t="str">
        <f>一覧表女子!$D36&amp;"　　"&amp;一覧表女子!$E36&amp;" ("&amp;一覧表女子!$H36&amp;")"</f>
        <v>　　 ()</v>
      </c>
      <c r="Q14" s="75" t="str">
        <f>一覧表女子!$F36&amp;" "&amp;一覧表女子!$G36</f>
        <v xml:space="preserve"> </v>
      </c>
      <c r="R14" s="75" t="e">
        <f>一覧表女子!$K36&amp;" "&amp;一覧表女子!$J36</f>
        <v>#N/A</v>
      </c>
      <c r="S14" s="75" t="e">
        <f>一覧表女子!$N36&amp;" "&amp;一覧表女子!$M36</f>
        <v>#N/A</v>
      </c>
      <c r="T14" s="76" t="s">
        <v>135</v>
      </c>
      <c r="U14" s="76" t="s">
        <v>134</v>
      </c>
      <c r="W14" s="71" t="s">
        <v>136</v>
      </c>
      <c r="X14" s="75" t="str">
        <f>一覧表男子!$D36&amp;"　　"&amp;一覧表男子!$E36</f>
        <v>　　</v>
      </c>
    </row>
    <row r="15" spans="1:25" x14ac:dyDescent="0.2">
      <c r="A15" s="75">
        <v>13</v>
      </c>
      <c r="B15" s="75"/>
      <c r="C15" s="75"/>
      <c r="D15" s="75"/>
      <c r="E15" s="75" t="str">
        <f>一覧表男子!$D37&amp;"　　"&amp;一覧表男子!$E37&amp;" ("&amp;一覧表男子!$H37&amp;")"</f>
        <v>　　 ()</v>
      </c>
      <c r="F15" s="75" t="str">
        <f>一覧表男子!$F37&amp;" "&amp;一覧表男子!$G37</f>
        <v xml:space="preserve"> </v>
      </c>
      <c r="G15" s="75" t="e">
        <f>一覧表男子!$K37&amp;" "&amp;一覧表男子!$J37</f>
        <v>#N/A</v>
      </c>
      <c r="H15" s="75" t="e">
        <f>一覧表男子!$N37&amp;" "&amp;一覧表男子!$M37</f>
        <v>#N/A</v>
      </c>
      <c r="I15" s="75" t="s">
        <v>133</v>
      </c>
      <c r="J15" s="76" t="s">
        <v>134</v>
      </c>
      <c r="L15" s="75">
        <v>13</v>
      </c>
      <c r="M15" s="75"/>
      <c r="N15" s="75"/>
      <c r="O15" s="75"/>
      <c r="P15" s="75" t="str">
        <f>一覧表女子!$D37&amp;"　　"&amp;一覧表女子!$E37&amp;" ("&amp;一覧表女子!$H37&amp;")"</f>
        <v>　　 ()</v>
      </c>
      <c r="Q15" s="75" t="str">
        <f>一覧表女子!$F37&amp;" "&amp;一覧表女子!$G37</f>
        <v xml:space="preserve"> </v>
      </c>
      <c r="R15" s="75" t="e">
        <f>一覧表女子!$K37&amp;" "&amp;一覧表女子!$J37</f>
        <v>#N/A</v>
      </c>
      <c r="S15" s="75" t="e">
        <f>一覧表女子!$N37&amp;" "&amp;一覧表女子!$M37</f>
        <v>#N/A</v>
      </c>
      <c r="T15" s="76" t="s">
        <v>135</v>
      </c>
      <c r="U15" s="76" t="s">
        <v>134</v>
      </c>
      <c r="W15" s="71" t="s">
        <v>136</v>
      </c>
      <c r="X15" s="75" t="str">
        <f>一覧表男子!$D37&amp;"　　"&amp;一覧表男子!$E37</f>
        <v>　　</v>
      </c>
    </row>
    <row r="16" spans="1:25" x14ac:dyDescent="0.2">
      <c r="A16" s="75">
        <v>14</v>
      </c>
      <c r="B16" s="75"/>
      <c r="C16" s="75"/>
      <c r="D16" s="75"/>
      <c r="E16" s="75" t="str">
        <f>一覧表男子!$D38&amp;"　　"&amp;一覧表男子!$E38&amp;" ("&amp;一覧表男子!$H38&amp;")"</f>
        <v>　　 ()</v>
      </c>
      <c r="F16" s="75" t="str">
        <f>一覧表男子!$F38&amp;" "&amp;一覧表男子!$G38</f>
        <v xml:space="preserve"> </v>
      </c>
      <c r="G16" s="75" t="e">
        <f>一覧表男子!$K38&amp;" "&amp;一覧表男子!$J38</f>
        <v>#N/A</v>
      </c>
      <c r="H16" s="75" t="e">
        <f>一覧表男子!$N38&amp;" "&amp;一覧表男子!$M38</f>
        <v>#N/A</v>
      </c>
      <c r="I16" s="75" t="s">
        <v>133</v>
      </c>
      <c r="J16" s="76" t="s">
        <v>134</v>
      </c>
      <c r="L16" s="75">
        <v>14</v>
      </c>
      <c r="M16" s="75"/>
      <c r="N16" s="75"/>
      <c r="O16" s="75"/>
      <c r="P16" s="75" t="str">
        <f>一覧表女子!$D38&amp;"　　"&amp;一覧表女子!$E38&amp;" ("&amp;一覧表女子!$H38&amp;")"</f>
        <v>　　 ()</v>
      </c>
      <c r="Q16" s="75" t="str">
        <f>一覧表女子!$F38&amp;" "&amp;一覧表女子!$G38</f>
        <v xml:space="preserve"> </v>
      </c>
      <c r="R16" s="75" t="e">
        <f>一覧表女子!$K38&amp;" "&amp;一覧表女子!$J38</f>
        <v>#N/A</v>
      </c>
      <c r="S16" s="75" t="e">
        <f>一覧表女子!$N38&amp;" "&amp;一覧表女子!$M38</f>
        <v>#N/A</v>
      </c>
      <c r="T16" s="76" t="s">
        <v>135</v>
      </c>
      <c r="U16" s="76" t="s">
        <v>134</v>
      </c>
      <c r="W16" s="71" t="s">
        <v>136</v>
      </c>
      <c r="X16" s="75" t="str">
        <f>一覧表男子!$D38&amp;"　　"&amp;一覧表男子!$E38</f>
        <v>　　</v>
      </c>
    </row>
    <row r="17" spans="1:24" x14ac:dyDescent="0.2">
      <c r="A17" s="75">
        <v>15</v>
      </c>
      <c r="B17" s="75"/>
      <c r="C17" s="75"/>
      <c r="D17" s="75"/>
      <c r="E17" s="75" t="str">
        <f>一覧表男子!$D39&amp;"　　"&amp;一覧表男子!$E39&amp;" ("&amp;一覧表男子!$H39&amp;")"</f>
        <v>　　 ()</v>
      </c>
      <c r="F17" s="75" t="str">
        <f>一覧表男子!$F39&amp;" "&amp;一覧表男子!$G39</f>
        <v xml:space="preserve"> </v>
      </c>
      <c r="G17" s="75" t="e">
        <f>一覧表男子!$K39&amp;" "&amp;一覧表男子!$J39</f>
        <v>#N/A</v>
      </c>
      <c r="H17" s="75" t="e">
        <f>一覧表男子!$N39&amp;" "&amp;一覧表男子!$M39</f>
        <v>#N/A</v>
      </c>
      <c r="I17" s="75" t="s">
        <v>133</v>
      </c>
      <c r="J17" s="76" t="s">
        <v>134</v>
      </c>
      <c r="L17" s="75">
        <v>15</v>
      </c>
      <c r="M17" s="75"/>
      <c r="N17" s="75"/>
      <c r="O17" s="75"/>
      <c r="P17" s="75" t="str">
        <f>一覧表女子!$D39&amp;"　　"&amp;一覧表女子!$E39&amp;" ("&amp;一覧表女子!$H39&amp;")"</f>
        <v>　　 ()</v>
      </c>
      <c r="Q17" s="75" t="str">
        <f>一覧表女子!$F39&amp;" "&amp;一覧表女子!$G39</f>
        <v xml:space="preserve"> </v>
      </c>
      <c r="R17" s="75" t="e">
        <f>一覧表女子!$K39&amp;" "&amp;一覧表女子!$J39</f>
        <v>#N/A</v>
      </c>
      <c r="S17" s="75" t="e">
        <f>一覧表女子!$N39&amp;" "&amp;一覧表女子!$M39</f>
        <v>#N/A</v>
      </c>
      <c r="T17" s="76" t="s">
        <v>135</v>
      </c>
      <c r="U17" s="76" t="s">
        <v>134</v>
      </c>
      <c r="W17" s="71" t="s">
        <v>136</v>
      </c>
      <c r="X17" s="75" t="str">
        <f>一覧表男子!$D39&amp;"　　"&amp;一覧表男子!$E39</f>
        <v>　　</v>
      </c>
    </row>
    <row r="18" spans="1:24" x14ac:dyDescent="0.2">
      <c r="A18" s="75">
        <v>16</v>
      </c>
      <c r="B18" s="75"/>
      <c r="C18" s="75"/>
      <c r="D18" s="75"/>
      <c r="E18" s="75" t="str">
        <f>一覧表男子!$D40&amp;"　　"&amp;一覧表男子!$E40&amp;" ("&amp;一覧表男子!$H40&amp;")"</f>
        <v>　　 ()</v>
      </c>
      <c r="F18" s="75" t="str">
        <f>一覧表男子!$F40&amp;" "&amp;一覧表男子!$G40</f>
        <v xml:space="preserve"> </v>
      </c>
      <c r="G18" s="75" t="e">
        <f>一覧表男子!$K40&amp;" "&amp;一覧表男子!$J40</f>
        <v>#N/A</v>
      </c>
      <c r="H18" s="75" t="e">
        <f>一覧表男子!$N40&amp;" "&amp;一覧表男子!$M40</f>
        <v>#N/A</v>
      </c>
      <c r="I18" s="75" t="s">
        <v>133</v>
      </c>
      <c r="J18" s="76" t="s">
        <v>134</v>
      </c>
      <c r="L18" s="75">
        <v>16</v>
      </c>
      <c r="M18" s="75"/>
      <c r="N18" s="75"/>
      <c r="O18" s="75"/>
      <c r="P18" s="75" t="str">
        <f>一覧表女子!$D40&amp;"　　"&amp;一覧表女子!$E40&amp;" ("&amp;一覧表女子!$H40&amp;")"</f>
        <v>　　 ()</v>
      </c>
      <c r="Q18" s="75" t="str">
        <f>一覧表女子!$F40&amp;" "&amp;一覧表女子!$G40</f>
        <v xml:space="preserve"> </v>
      </c>
      <c r="R18" s="75" t="e">
        <f>一覧表女子!$K40&amp;" "&amp;一覧表女子!$J40</f>
        <v>#N/A</v>
      </c>
      <c r="S18" s="75" t="e">
        <f>一覧表女子!$N40&amp;" "&amp;一覧表女子!$M40</f>
        <v>#N/A</v>
      </c>
      <c r="T18" s="76" t="s">
        <v>135</v>
      </c>
      <c r="U18" s="76" t="s">
        <v>134</v>
      </c>
      <c r="W18" s="71" t="s">
        <v>136</v>
      </c>
      <c r="X18" s="75" t="str">
        <f>一覧表男子!$D40&amp;"　　"&amp;一覧表男子!$E40</f>
        <v>　　</v>
      </c>
    </row>
    <row r="19" spans="1:24" x14ac:dyDescent="0.2">
      <c r="A19" s="75">
        <v>17</v>
      </c>
      <c r="B19" s="75"/>
      <c r="C19" s="75"/>
      <c r="D19" s="75"/>
      <c r="E19" s="75" t="str">
        <f>一覧表男子!$D41&amp;"　　"&amp;一覧表男子!$E41&amp;" ("&amp;一覧表男子!$H41&amp;")"</f>
        <v>　　 ()</v>
      </c>
      <c r="F19" s="75" t="str">
        <f>一覧表男子!$F41&amp;" "&amp;一覧表男子!$G41</f>
        <v xml:space="preserve"> </v>
      </c>
      <c r="G19" s="75" t="e">
        <f>一覧表男子!$K41&amp;" "&amp;一覧表男子!$J41</f>
        <v>#N/A</v>
      </c>
      <c r="H19" s="75" t="e">
        <f>一覧表男子!$N41&amp;" "&amp;一覧表男子!$M41</f>
        <v>#N/A</v>
      </c>
      <c r="I19" s="75" t="s">
        <v>133</v>
      </c>
      <c r="J19" s="76" t="s">
        <v>134</v>
      </c>
      <c r="L19" s="75">
        <v>17</v>
      </c>
      <c r="M19" s="75"/>
      <c r="N19" s="75"/>
      <c r="O19" s="75"/>
      <c r="P19" s="75" t="str">
        <f>一覧表女子!$D41&amp;"　　"&amp;一覧表女子!$E41&amp;" ("&amp;一覧表女子!$H41&amp;")"</f>
        <v>　　 ()</v>
      </c>
      <c r="Q19" s="75" t="str">
        <f>一覧表女子!$F41&amp;" "&amp;一覧表女子!$G41</f>
        <v xml:space="preserve"> </v>
      </c>
      <c r="R19" s="75" t="e">
        <f>一覧表女子!$K41&amp;" "&amp;一覧表女子!$J41</f>
        <v>#N/A</v>
      </c>
      <c r="S19" s="75" t="e">
        <f>一覧表女子!$N41&amp;" "&amp;一覧表女子!$M41</f>
        <v>#N/A</v>
      </c>
      <c r="T19" s="76" t="s">
        <v>135</v>
      </c>
      <c r="U19" s="76" t="s">
        <v>134</v>
      </c>
      <c r="W19" s="71" t="s">
        <v>136</v>
      </c>
      <c r="X19" s="75" t="str">
        <f>一覧表男子!$D41&amp;"　　"&amp;一覧表男子!$E41</f>
        <v>　　</v>
      </c>
    </row>
    <row r="20" spans="1:24" x14ac:dyDescent="0.2">
      <c r="A20" s="75">
        <v>18</v>
      </c>
      <c r="B20" s="75"/>
      <c r="C20" s="75"/>
      <c r="D20" s="75"/>
      <c r="E20" s="75" t="str">
        <f>一覧表男子!$D42&amp;"　　"&amp;一覧表男子!$E42&amp;" ("&amp;一覧表男子!$H42&amp;")"</f>
        <v>　　 ()</v>
      </c>
      <c r="F20" s="75" t="str">
        <f>一覧表男子!$F42&amp;" "&amp;一覧表男子!$G42</f>
        <v xml:space="preserve"> </v>
      </c>
      <c r="G20" s="75" t="e">
        <f>一覧表男子!$K42&amp;" "&amp;一覧表男子!$J42</f>
        <v>#N/A</v>
      </c>
      <c r="H20" s="75" t="e">
        <f>一覧表男子!$N42&amp;" "&amp;一覧表男子!$M42</f>
        <v>#N/A</v>
      </c>
      <c r="I20" s="75" t="s">
        <v>133</v>
      </c>
      <c r="J20" s="76" t="s">
        <v>134</v>
      </c>
      <c r="L20" s="75">
        <v>18</v>
      </c>
      <c r="M20" s="75"/>
      <c r="N20" s="75"/>
      <c r="O20" s="75"/>
      <c r="P20" s="75" t="str">
        <f>一覧表女子!$D42&amp;"　　"&amp;一覧表女子!$E42&amp;" ("&amp;一覧表女子!$H42&amp;")"</f>
        <v>　　 ()</v>
      </c>
      <c r="Q20" s="75" t="str">
        <f>一覧表女子!$F42&amp;" "&amp;一覧表女子!$G42</f>
        <v xml:space="preserve"> </v>
      </c>
      <c r="R20" s="75" t="e">
        <f>一覧表女子!$K42&amp;" "&amp;一覧表女子!$J42</f>
        <v>#N/A</v>
      </c>
      <c r="S20" s="75" t="e">
        <f>一覧表女子!$N42&amp;" "&amp;一覧表女子!$M42</f>
        <v>#N/A</v>
      </c>
      <c r="T20" s="76" t="s">
        <v>135</v>
      </c>
      <c r="U20" s="76" t="s">
        <v>134</v>
      </c>
      <c r="W20" s="71" t="s">
        <v>136</v>
      </c>
      <c r="X20" s="75" t="str">
        <f>一覧表男子!$D42&amp;"　　"&amp;一覧表男子!$E42</f>
        <v>　　</v>
      </c>
    </row>
    <row r="21" spans="1:24" x14ac:dyDescent="0.2">
      <c r="A21" s="75">
        <v>19</v>
      </c>
      <c r="B21" s="75"/>
      <c r="C21" s="75"/>
      <c r="D21" s="75"/>
      <c r="E21" s="75" t="str">
        <f>一覧表男子!$D43&amp;"　　"&amp;一覧表男子!$E43&amp;" ("&amp;一覧表男子!$H43&amp;")"</f>
        <v>　　 ()</v>
      </c>
      <c r="F21" s="75" t="str">
        <f>一覧表男子!$F43&amp;" "&amp;一覧表男子!$G43</f>
        <v xml:space="preserve"> </v>
      </c>
      <c r="G21" s="75" t="e">
        <f>一覧表男子!$K43&amp;" "&amp;一覧表男子!$J43</f>
        <v>#N/A</v>
      </c>
      <c r="H21" s="75" t="e">
        <f>一覧表男子!$N43&amp;" "&amp;一覧表男子!$M43</f>
        <v>#N/A</v>
      </c>
      <c r="I21" s="75" t="s">
        <v>133</v>
      </c>
      <c r="J21" s="76" t="s">
        <v>134</v>
      </c>
      <c r="L21" s="75">
        <v>19</v>
      </c>
      <c r="M21" s="75"/>
      <c r="N21" s="75"/>
      <c r="O21" s="75"/>
      <c r="P21" s="75" t="str">
        <f>一覧表女子!$D43&amp;"　　"&amp;一覧表女子!$E43&amp;" ("&amp;一覧表女子!$H43&amp;")"</f>
        <v>　　 ()</v>
      </c>
      <c r="Q21" s="75" t="str">
        <f>一覧表女子!$F43&amp;" "&amp;一覧表女子!$G43</f>
        <v xml:space="preserve"> </v>
      </c>
      <c r="R21" s="75" t="e">
        <f>一覧表女子!$K43&amp;" "&amp;一覧表女子!$J43</f>
        <v>#N/A</v>
      </c>
      <c r="S21" s="75" t="e">
        <f>一覧表女子!$N43&amp;" "&amp;一覧表女子!$M43</f>
        <v>#N/A</v>
      </c>
      <c r="T21" s="76" t="s">
        <v>135</v>
      </c>
      <c r="U21" s="76" t="s">
        <v>134</v>
      </c>
      <c r="W21" s="71" t="s">
        <v>136</v>
      </c>
      <c r="X21" s="75" t="str">
        <f>一覧表男子!$D43&amp;"　　"&amp;一覧表男子!$E43</f>
        <v>　　</v>
      </c>
    </row>
    <row r="22" spans="1:24" x14ac:dyDescent="0.2">
      <c r="A22" s="75">
        <v>20</v>
      </c>
      <c r="B22" s="75"/>
      <c r="C22" s="75"/>
      <c r="D22" s="75"/>
      <c r="E22" s="75" t="str">
        <f>一覧表男子!$D44&amp;"　　"&amp;一覧表男子!$E44&amp;" ("&amp;一覧表男子!$H44&amp;")"</f>
        <v>　　 ()</v>
      </c>
      <c r="F22" s="75" t="str">
        <f>一覧表男子!$F44&amp;" "&amp;一覧表男子!$G44</f>
        <v xml:space="preserve"> </v>
      </c>
      <c r="G22" s="75" t="e">
        <f>一覧表男子!$K44&amp;" "&amp;一覧表男子!$J44</f>
        <v>#N/A</v>
      </c>
      <c r="H22" s="75" t="e">
        <f>一覧表男子!$N44&amp;" "&amp;一覧表男子!$M44</f>
        <v>#N/A</v>
      </c>
      <c r="I22" s="75" t="s">
        <v>133</v>
      </c>
      <c r="J22" s="76" t="s">
        <v>134</v>
      </c>
      <c r="L22" s="75">
        <v>20</v>
      </c>
      <c r="M22" s="75"/>
      <c r="N22" s="75"/>
      <c r="O22" s="75"/>
      <c r="P22" s="75" t="str">
        <f>一覧表女子!$D44&amp;"　　"&amp;一覧表女子!$E44&amp;" ("&amp;一覧表女子!$H44&amp;")"</f>
        <v>　　 ()</v>
      </c>
      <c r="Q22" s="75" t="str">
        <f>一覧表女子!$F44&amp;" "&amp;一覧表女子!$G44</f>
        <v xml:space="preserve"> </v>
      </c>
      <c r="R22" s="75" t="e">
        <f>一覧表女子!$K44&amp;" "&amp;一覧表女子!$J44</f>
        <v>#N/A</v>
      </c>
      <c r="S22" s="75" t="e">
        <f>一覧表女子!$N44&amp;" "&amp;一覧表女子!$M44</f>
        <v>#N/A</v>
      </c>
      <c r="T22" s="76" t="s">
        <v>135</v>
      </c>
      <c r="U22" s="76" t="s">
        <v>134</v>
      </c>
      <c r="W22" s="71" t="s">
        <v>136</v>
      </c>
      <c r="X22" s="75" t="str">
        <f>一覧表男子!$D44&amp;"　　"&amp;一覧表男子!$E44</f>
        <v>　　</v>
      </c>
    </row>
    <row r="23" spans="1:24" x14ac:dyDescent="0.2">
      <c r="A23" s="75">
        <v>21</v>
      </c>
      <c r="B23" s="75"/>
      <c r="C23" s="75"/>
      <c r="D23" s="75"/>
      <c r="E23" s="75" t="str">
        <f>一覧表男子!$D45&amp;"　　"&amp;一覧表男子!$E45&amp;" ("&amp;一覧表男子!$H45&amp;")"</f>
        <v>　　 ()</v>
      </c>
      <c r="F23" s="75" t="str">
        <f>一覧表男子!$F45&amp;" "&amp;一覧表男子!$G45</f>
        <v xml:space="preserve"> </v>
      </c>
      <c r="G23" s="75" t="e">
        <f>一覧表男子!$K45&amp;" "&amp;一覧表男子!$J45</f>
        <v>#N/A</v>
      </c>
      <c r="H23" s="75" t="e">
        <f>一覧表男子!$N45&amp;" "&amp;一覧表男子!$M45</f>
        <v>#N/A</v>
      </c>
      <c r="I23" s="75" t="s">
        <v>133</v>
      </c>
      <c r="J23" s="76" t="s">
        <v>134</v>
      </c>
      <c r="L23" s="75">
        <v>21</v>
      </c>
      <c r="M23" s="75"/>
      <c r="N23" s="75"/>
      <c r="O23" s="75"/>
      <c r="P23" s="75" t="str">
        <f>一覧表女子!$D45&amp;"　　"&amp;一覧表女子!$E45&amp;" ("&amp;一覧表女子!$H45&amp;")"</f>
        <v>　　 ()</v>
      </c>
      <c r="Q23" s="75" t="str">
        <f>一覧表女子!$F45&amp;" "&amp;一覧表女子!$G45</f>
        <v xml:space="preserve"> </v>
      </c>
      <c r="R23" s="75" t="e">
        <f>一覧表女子!$K45&amp;" "&amp;一覧表女子!$J45</f>
        <v>#N/A</v>
      </c>
      <c r="S23" s="75" t="e">
        <f>一覧表女子!$N45&amp;" "&amp;一覧表女子!$M45</f>
        <v>#N/A</v>
      </c>
      <c r="T23" s="76" t="s">
        <v>135</v>
      </c>
      <c r="U23" s="76" t="s">
        <v>134</v>
      </c>
      <c r="W23" s="71" t="s">
        <v>136</v>
      </c>
      <c r="X23" s="75" t="str">
        <f>一覧表男子!$D45&amp;"　　"&amp;一覧表男子!$E45</f>
        <v>　　</v>
      </c>
    </row>
    <row r="24" spans="1:24" x14ac:dyDescent="0.2">
      <c r="A24" s="75">
        <v>22</v>
      </c>
      <c r="B24" s="75"/>
      <c r="C24" s="75"/>
      <c r="D24" s="75"/>
      <c r="E24" s="75" t="str">
        <f>一覧表男子!$D46&amp;"　　"&amp;一覧表男子!$E46&amp;" ("&amp;一覧表男子!$H46&amp;")"</f>
        <v>　　 ()</v>
      </c>
      <c r="F24" s="75" t="str">
        <f>一覧表男子!$F46&amp;" "&amp;一覧表男子!$G46</f>
        <v xml:space="preserve"> </v>
      </c>
      <c r="G24" s="75" t="e">
        <f>一覧表男子!$K46&amp;" "&amp;一覧表男子!$J46</f>
        <v>#N/A</v>
      </c>
      <c r="H24" s="75" t="e">
        <f>一覧表男子!$N46&amp;" "&amp;一覧表男子!$M46</f>
        <v>#N/A</v>
      </c>
      <c r="I24" s="75" t="s">
        <v>133</v>
      </c>
      <c r="J24" s="76" t="s">
        <v>134</v>
      </c>
      <c r="L24" s="75">
        <v>22</v>
      </c>
      <c r="M24" s="75"/>
      <c r="N24" s="75"/>
      <c r="O24" s="75"/>
      <c r="P24" s="75" t="str">
        <f>一覧表女子!$D46&amp;"　　"&amp;一覧表女子!$E46&amp;" ("&amp;一覧表女子!$H46&amp;")"</f>
        <v>　　 ()</v>
      </c>
      <c r="Q24" s="75" t="str">
        <f>一覧表女子!$F46&amp;" "&amp;一覧表女子!$G46</f>
        <v xml:space="preserve"> </v>
      </c>
      <c r="R24" s="75" t="e">
        <f>一覧表女子!$K46&amp;" "&amp;一覧表女子!$J46</f>
        <v>#N/A</v>
      </c>
      <c r="S24" s="75" t="e">
        <f>一覧表女子!$N46&amp;" "&amp;一覧表女子!$M46</f>
        <v>#N/A</v>
      </c>
      <c r="T24" s="76" t="s">
        <v>135</v>
      </c>
      <c r="U24" s="76" t="s">
        <v>134</v>
      </c>
      <c r="W24" s="71" t="s">
        <v>136</v>
      </c>
      <c r="X24" s="75" t="str">
        <f>一覧表男子!$D46&amp;"　　"&amp;一覧表男子!$E46</f>
        <v>　　</v>
      </c>
    </row>
    <row r="25" spans="1:24" x14ac:dyDescent="0.2">
      <c r="A25" s="75">
        <v>23</v>
      </c>
      <c r="B25" s="75"/>
      <c r="C25" s="75"/>
      <c r="D25" s="75"/>
      <c r="E25" s="75" t="str">
        <f>一覧表男子!$D47&amp;"　　"&amp;一覧表男子!$E47&amp;" ("&amp;一覧表男子!$H47&amp;")"</f>
        <v>　　 ()</v>
      </c>
      <c r="F25" s="75" t="str">
        <f>一覧表男子!$F47&amp;" "&amp;一覧表男子!$G47</f>
        <v xml:space="preserve"> </v>
      </c>
      <c r="G25" s="75" t="e">
        <f>一覧表男子!$K47&amp;" "&amp;一覧表男子!$J47</f>
        <v>#N/A</v>
      </c>
      <c r="H25" s="75" t="e">
        <f>一覧表男子!$N47&amp;" "&amp;一覧表男子!$M47</f>
        <v>#N/A</v>
      </c>
      <c r="I25" s="75" t="s">
        <v>133</v>
      </c>
      <c r="J25" s="76" t="s">
        <v>134</v>
      </c>
      <c r="L25" s="75">
        <v>23</v>
      </c>
      <c r="M25" s="75"/>
      <c r="N25" s="75"/>
      <c r="O25" s="75"/>
      <c r="P25" s="75" t="str">
        <f>一覧表女子!$D47&amp;"　　"&amp;一覧表女子!$E47&amp;" ("&amp;一覧表女子!$H47&amp;")"</f>
        <v>　　 ()</v>
      </c>
      <c r="Q25" s="75" t="str">
        <f>一覧表女子!$F47&amp;" "&amp;一覧表女子!$G47</f>
        <v xml:space="preserve"> </v>
      </c>
      <c r="R25" s="75" t="e">
        <f>一覧表女子!$K47&amp;" "&amp;一覧表女子!$J47</f>
        <v>#N/A</v>
      </c>
      <c r="S25" s="75" t="e">
        <f>一覧表女子!$N47&amp;" "&amp;一覧表女子!$M47</f>
        <v>#N/A</v>
      </c>
      <c r="T25" s="76" t="s">
        <v>135</v>
      </c>
      <c r="U25" s="76" t="s">
        <v>134</v>
      </c>
      <c r="W25" s="71" t="s">
        <v>136</v>
      </c>
      <c r="X25" s="75" t="str">
        <f>一覧表男子!$D47&amp;"　　"&amp;一覧表男子!$E47</f>
        <v>　　</v>
      </c>
    </row>
    <row r="26" spans="1:24" x14ac:dyDescent="0.2">
      <c r="A26" s="75">
        <v>24</v>
      </c>
      <c r="B26" s="75"/>
      <c r="C26" s="75"/>
      <c r="D26" s="75"/>
      <c r="E26" s="75" t="str">
        <f>一覧表男子!$D48&amp;"　　"&amp;一覧表男子!$E48&amp;" ("&amp;一覧表男子!$H48&amp;")"</f>
        <v>　　 ()</v>
      </c>
      <c r="F26" s="75" t="str">
        <f>一覧表男子!$F48&amp;" "&amp;一覧表男子!$G48</f>
        <v xml:space="preserve"> </v>
      </c>
      <c r="G26" s="75" t="e">
        <f>一覧表男子!$K48&amp;" "&amp;一覧表男子!$J48</f>
        <v>#N/A</v>
      </c>
      <c r="H26" s="75" t="e">
        <f>一覧表男子!$N48&amp;" "&amp;一覧表男子!$M48</f>
        <v>#N/A</v>
      </c>
      <c r="I26" s="75" t="s">
        <v>133</v>
      </c>
      <c r="J26" s="76" t="s">
        <v>134</v>
      </c>
      <c r="L26" s="75">
        <v>24</v>
      </c>
      <c r="M26" s="75"/>
      <c r="N26" s="75"/>
      <c r="O26" s="75"/>
      <c r="P26" s="75" t="str">
        <f>一覧表女子!$D48&amp;"　　"&amp;一覧表女子!$E48&amp;" ("&amp;一覧表女子!$H48&amp;")"</f>
        <v>　　 ()</v>
      </c>
      <c r="Q26" s="75" t="str">
        <f>一覧表女子!$F48&amp;" "&amp;一覧表女子!$G48</f>
        <v xml:space="preserve"> </v>
      </c>
      <c r="R26" s="75" t="e">
        <f>一覧表女子!$K48&amp;" "&amp;一覧表女子!$J48</f>
        <v>#N/A</v>
      </c>
      <c r="S26" s="75" t="e">
        <f>一覧表女子!$N48&amp;" "&amp;一覧表女子!$M48</f>
        <v>#N/A</v>
      </c>
      <c r="T26" s="76" t="s">
        <v>135</v>
      </c>
      <c r="U26" s="76" t="s">
        <v>134</v>
      </c>
      <c r="W26" s="71" t="s">
        <v>136</v>
      </c>
      <c r="X26" s="75" t="str">
        <f>一覧表男子!$D48&amp;"　　"&amp;一覧表男子!$E48</f>
        <v>　　</v>
      </c>
    </row>
    <row r="27" spans="1:24" x14ac:dyDescent="0.2">
      <c r="A27" s="75">
        <v>25</v>
      </c>
      <c r="B27" s="75"/>
      <c r="C27" s="75"/>
      <c r="D27" s="75"/>
      <c r="E27" s="75" t="str">
        <f>一覧表男子!$D49&amp;"　　"&amp;一覧表男子!$E49&amp;" ("&amp;一覧表男子!$H49&amp;")"</f>
        <v>　　 ()</v>
      </c>
      <c r="F27" s="75" t="str">
        <f>一覧表男子!$F49&amp;" "&amp;一覧表男子!$G49</f>
        <v xml:space="preserve"> </v>
      </c>
      <c r="G27" s="75" t="e">
        <f>一覧表男子!$K49&amp;" "&amp;一覧表男子!$J49</f>
        <v>#N/A</v>
      </c>
      <c r="H27" s="75" t="e">
        <f>一覧表男子!$N49&amp;" "&amp;一覧表男子!$M49</f>
        <v>#N/A</v>
      </c>
      <c r="I27" s="75" t="s">
        <v>133</v>
      </c>
      <c r="J27" s="76" t="s">
        <v>134</v>
      </c>
      <c r="L27" s="75">
        <v>25</v>
      </c>
      <c r="M27" s="75"/>
      <c r="N27" s="75"/>
      <c r="O27" s="75"/>
      <c r="P27" s="75" t="str">
        <f>一覧表女子!$D49&amp;"　　"&amp;一覧表女子!$E49&amp;" ("&amp;一覧表女子!$H49&amp;")"</f>
        <v>　　 ()</v>
      </c>
      <c r="Q27" s="75" t="str">
        <f>一覧表女子!$F49&amp;" "&amp;一覧表女子!$G49</f>
        <v xml:space="preserve"> </v>
      </c>
      <c r="R27" s="75" t="e">
        <f>一覧表女子!$K49&amp;" "&amp;一覧表女子!$J49</f>
        <v>#N/A</v>
      </c>
      <c r="S27" s="75" t="e">
        <f>一覧表女子!$N49&amp;" "&amp;一覧表女子!$M49</f>
        <v>#N/A</v>
      </c>
      <c r="T27" s="76" t="s">
        <v>135</v>
      </c>
      <c r="U27" s="76" t="s">
        <v>134</v>
      </c>
      <c r="W27" s="71" t="s">
        <v>136</v>
      </c>
      <c r="X27" s="75" t="str">
        <f>一覧表男子!$D49&amp;"　　"&amp;一覧表男子!$E49</f>
        <v>　　</v>
      </c>
    </row>
    <row r="28" spans="1:24" x14ac:dyDescent="0.2">
      <c r="A28" s="75">
        <v>26</v>
      </c>
      <c r="B28" s="75"/>
      <c r="C28" s="75"/>
      <c r="D28" s="75"/>
      <c r="E28" s="75" t="str">
        <f>一覧表男子!$D50&amp;"　　"&amp;一覧表男子!$E50&amp;" ("&amp;一覧表男子!$H50&amp;")"</f>
        <v>　　 ()</v>
      </c>
      <c r="F28" s="75" t="str">
        <f>一覧表男子!$F50&amp;" "&amp;一覧表男子!$G50</f>
        <v xml:space="preserve"> </v>
      </c>
      <c r="G28" s="75" t="e">
        <f>一覧表男子!$K50&amp;" "&amp;一覧表男子!$J50</f>
        <v>#N/A</v>
      </c>
      <c r="H28" s="75" t="e">
        <f>一覧表男子!$N50&amp;" "&amp;一覧表男子!$M50</f>
        <v>#N/A</v>
      </c>
      <c r="I28" s="75" t="s">
        <v>133</v>
      </c>
      <c r="J28" s="76" t="s">
        <v>134</v>
      </c>
      <c r="L28" s="75">
        <v>26</v>
      </c>
      <c r="M28" s="75"/>
      <c r="N28" s="75"/>
      <c r="O28" s="75"/>
      <c r="P28" s="75" t="str">
        <f>一覧表女子!$D50&amp;"　　"&amp;一覧表女子!$E50&amp;" ("&amp;一覧表女子!$H50&amp;")"</f>
        <v>　　 ()</v>
      </c>
      <c r="Q28" s="75" t="str">
        <f>一覧表女子!$F50&amp;" "&amp;一覧表女子!$G50</f>
        <v xml:space="preserve"> </v>
      </c>
      <c r="R28" s="75" t="e">
        <f>一覧表女子!$K50&amp;" "&amp;一覧表女子!$J50</f>
        <v>#N/A</v>
      </c>
      <c r="S28" s="75" t="e">
        <f>一覧表女子!$N50&amp;" "&amp;一覧表女子!$M50</f>
        <v>#N/A</v>
      </c>
      <c r="T28" s="76" t="s">
        <v>135</v>
      </c>
      <c r="U28" s="76" t="s">
        <v>134</v>
      </c>
      <c r="W28" s="71" t="s">
        <v>136</v>
      </c>
      <c r="X28" s="75" t="str">
        <f>一覧表男子!$D50&amp;"　　"&amp;一覧表男子!$E50</f>
        <v>　　</v>
      </c>
    </row>
    <row r="29" spans="1:24" x14ac:dyDescent="0.2">
      <c r="A29" s="75">
        <v>27</v>
      </c>
      <c r="B29" s="75"/>
      <c r="C29" s="75"/>
      <c r="D29" s="75"/>
      <c r="E29" s="75" t="str">
        <f>一覧表男子!$D51&amp;"　　"&amp;一覧表男子!$E51&amp;" ("&amp;一覧表男子!$H51&amp;")"</f>
        <v>　　 ()</v>
      </c>
      <c r="F29" s="75" t="str">
        <f>一覧表男子!$F51&amp;" "&amp;一覧表男子!$G51</f>
        <v xml:space="preserve"> </v>
      </c>
      <c r="G29" s="75" t="e">
        <f>一覧表男子!$K51&amp;" "&amp;一覧表男子!$J51</f>
        <v>#N/A</v>
      </c>
      <c r="H29" s="75" t="e">
        <f>一覧表男子!$N51&amp;" "&amp;一覧表男子!$M51</f>
        <v>#N/A</v>
      </c>
      <c r="I29" s="75" t="s">
        <v>133</v>
      </c>
      <c r="J29" s="76" t="s">
        <v>134</v>
      </c>
      <c r="L29" s="75">
        <v>27</v>
      </c>
      <c r="M29" s="75"/>
      <c r="N29" s="75"/>
      <c r="O29" s="75"/>
      <c r="P29" s="75" t="str">
        <f>一覧表女子!$D51&amp;"　　"&amp;一覧表女子!$E51&amp;" ("&amp;一覧表女子!$H51&amp;")"</f>
        <v>　　 ()</v>
      </c>
      <c r="Q29" s="75" t="str">
        <f>一覧表女子!$F51&amp;" "&amp;一覧表女子!$G51</f>
        <v xml:space="preserve"> </v>
      </c>
      <c r="R29" s="75" t="e">
        <f>一覧表女子!$K51&amp;" "&amp;一覧表女子!$J51</f>
        <v>#N/A</v>
      </c>
      <c r="S29" s="75" t="e">
        <f>一覧表女子!$N51&amp;" "&amp;一覧表女子!$M51</f>
        <v>#N/A</v>
      </c>
      <c r="T29" s="76" t="s">
        <v>135</v>
      </c>
      <c r="U29" s="76" t="s">
        <v>134</v>
      </c>
      <c r="W29" s="71" t="s">
        <v>136</v>
      </c>
      <c r="X29" s="75" t="str">
        <f>一覧表男子!$D51&amp;"　　"&amp;一覧表男子!$E51</f>
        <v>　　</v>
      </c>
    </row>
    <row r="30" spans="1:24" x14ac:dyDescent="0.2">
      <c r="A30" s="75">
        <v>28</v>
      </c>
      <c r="B30" s="75"/>
      <c r="C30" s="75"/>
      <c r="D30" s="75"/>
      <c r="E30" s="75" t="str">
        <f>一覧表男子!$D52&amp;"　　"&amp;一覧表男子!$E52&amp;" ("&amp;一覧表男子!$H52&amp;")"</f>
        <v>　　 ()</v>
      </c>
      <c r="F30" s="75" t="str">
        <f>一覧表男子!$F52&amp;" "&amp;一覧表男子!$G52</f>
        <v xml:space="preserve"> </v>
      </c>
      <c r="G30" s="75" t="e">
        <f>一覧表男子!$K52&amp;" "&amp;一覧表男子!$J52</f>
        <v>#N/A</v>
      </c>
      <c r="H30" s="75" t="e">
        <f>一覧表男子!$N52&amp;" "&amp;一覧表男子!$M52</f>
        <v>#N/A</v>
      </c>
      <c r="I30" s="75" t="s">
        <v>133</v>
      </c>
      <c r="J30" s="76" t="s">
        <v>134</v>
      </c>
      <c r="L30" s="75">
        <v>28</v>
      </c>
      <c r="M30" s="75"/>
      <c r="N30" s="75"/>
      <c r="O30" s="75"/>
      <c r="P30" s="75" t="str">
        <f>一覧表女子!$D52&amp;"　　"&amp;一覧表女子!$E52&amp;" ("&amp;一覧表女子!$H52&amp;")"</f>
        <v>　　 ()</v>
      </c>
      <c r="Q30" s="75" t="str">
        <f>一覧表女子!$F52&amp;" "&amp;一覧表女子!$G52</f>
        <v xml:space="preserve"> </v>
      </c>
      <c r="R30" s="75" t="e">
        <f>一覧表女子!$K52&amp;" "&amp;一覧表女子!$J52</f>
        <v>#N/A</v>
      </c>
      <c r="S30" s="75" t="e">
        <f>一覧表女子!$N52&amp;" "&amp;一覧表女子!$M52</f>
        <v>#N/A</v>
      </c>
      <c r="T30" s="76" t="s">
        <v>135</v>
      </c>
      <c r="U30" s="76" t="s">
        <v>134</v>
      </c>
      <c r="W30" s="71" t="s">
        <v>136</v>
      </c>
      <c r="X30" s="75" t="str">
        <f>一覧表男子!$D52&amp;"　　"&amp;一覧表男子!$E52</f>
        <v>　　</v>
      </c>
    </row>
    <row r="31" spans="1:24" x14ac:dyDescent="0.2">
      <c r="A31" s="75">
        <v>29</v>
      </c>
      <c r="B31" s="75"/>
      <c r="C31" s="75"/>
      <c r="D31" s="75"/>
      <c r="E31" s="75" t="str">
        <f>一覧表男子!$D53&amp;"　　"&amp;一覧表男子!$E53&amp;" ("&amp;一覧表男子!$H53&amp;")"</f>
        <v>　　 ()</v>
      </c>
      <c r="F31" s="75" t="str">
        <f>一覧表男子!$F53&amp;" "&amp;一覧表男子!$G53</f>
        <v xml:space="preserve"> </v>
      </c>
      <c r="G31" s="75" t="e">
        <f>一覧表男子!$K53&amp;" "&amp;一覧表男子!$J53</f>
        <v>#N/A</v>
      </c>
      <c r="H31" s="75" t="e">
        <f>一覧表男子!$N53&amp;" "&amp;一覧表男子!$M53</f>
        <v>#N/A</v>
      </c>
      <c r="I31" s="75" t="s">
        <v>133</v>
      </c>
      <c r="J31" s="76" t="s">
        <v>134</v>
      </c>
      <c r="L31" s="75">
        <v>29</v>
      </c>
      <c r="M31" s="75"/>
      <c r="N31" s="75"/>
      <c r="O31" s="75"/>
      <c r="P31" s="75" t="str">
        <f>一覧表女子!$D53&amp;"　　"&amp;一覧表女子!$E53&amp;" ("&amp;一覧表女子!$H53&amp;")"</f>
        <v>　　 ()</v>
      </c>
      <c r="Q31" s="75" t="str">
        <f>一覧表女子!$F53&amp;" "&amp;一覧表女子!$G53</f>
        <v xml:space="preserve"> </v>
      </c>
      <c r="R31" s="75" t="e">
        <f>一覧表女子!$K53&amp;" "&amp;一覧表女子!$J53</f>
        <v>#N/A</v>
      </c>
      <c r="S31" s="75" t="e">
        <f>一覧表女子!$N53&amp;" "&amp;一覧表女子!$M53</f>
        <v>#N/A</v>
      </c>
      <c r="T31" s="76" t="s">
        <v>135</v>
      </c>
      <c r="U31" s="76" t="s">
        <v>134</v>
      </c>
      <c r="W31" s="71" t="s">
        <v>136</v>
      </c>
      <c r="X31" s="75" t="str">
        <f>一覧表男子!$D53&amp;"　　"&amp;一覧表男子!$E53</f>
        <v>　　</v>
      </c>
    </row>
    <row r="32" spans="1:24" x14ac:dyDescent="0.2">
      <c r="A32" s="75">
        <v>30</v>
      </c>
      <c r="B32" s="75"/>
      <c r="C32" s="75"/>
      <c r="D32" s="75"/>
      <c r="E32" s="75" t="str">
        <f>一覧表男子!$D54&amp;"　　"&amp;一覧表男子!$E54&amp;" ("&amp;一覧表男子!$H54&amp;")"</f>
        <v>　　 ()</v>
      </c>
      <c r="F32" s="75" t="str">
        <f>一覧表男子!$F54&amp;" "&amp;一覧表男子!$G54</f>
        <v xml:space="preserve"> </v>
      </c>
      <c r="G32" s="75" t="e">
        <f>一覧表男子!$K54&amp;" "&amp;一覧表男子!$J54</f>
        <v>#N/A</v>
      </c>
      <c r="H32" s="75" t="e">
        <f>一覧表男子!$N54&amp;" "&amp;一覧表男子!$M54</f>
        <v>#N/A</v>
      </c>
      <c r="I32" s="75" t="s">
        <v>133</v>
      </c>
      <c r="J32" s="76" t="s">
        <v>134</v>
      </c>
      <c r="L32" s="75">
        <v>30</v>
      </c>
      <c r="M32" s="75"/>
      <c r="N32" s="75"/>
      <c r="O32" s="75"/>
      <c r="P32" s="75" t="str">
        <f>一覧表女子!$D54&amp;"　　"&amp;一覧表女子!$E54&amp;" ("&amp;一覧表女子!$H54&amp;")"</f>
        <v>　　 ()</v>
      </c>
      <c r="Q32" s="75" t="str">
        <f>一覧表女子!$F54&amp;" "&amp;一覧表女子!$G54</f>
        <v xml:space="preserve"> </v>
      </c>
      <c r="R32" s="75" t="e">
        <f>一覧表女子!$K54&amp;" "&amp;一覧表女子!$J54</f>
        <v>#N/A</v>
      </c>
      <c r="S32" s="75" t="e">
        <f>一覧表女子!$N54&amp;" "&amp;一覧表女子!$M54</f>
        <v>#N/A</v>
      </c>
      <c r="T32" s="76" t="s">
        <v>135</v>
      </c>
      <c r="U32" s="76" t="s">
        <v>134</v>
      </c>
      <c r="W32" s="71" t="s">
        <v>136</v>
      </c>
      <c r="X32" s="75" t="str">
        <f>一覧表男子!$D54&amp;"　　"&amp;一覧表男子!$E54</f>
        <v>　　</v>
      </c>
    </row>
    <row r="33" spans="1:24" x14ac:dyDescent="0.2">
      <c r="A33" s="75">
        <v>31</v>
      </c>
      <c r="B33" s="75"/>
      <c r="C33" s="75"/>
      <c r="D33" s="75"/>
      <c r="E33" s="75" t="str">
        <f>一覧表男子!$D55&amp;"　　"&amp;一覧表男子!$E55&amp;" ("&amp;一覧表男子!$H55&amp;")"</f>
        <v>　　 ()</v>
      </c>
      <c r="F33" s="75" t="str">
        <f>一覧表男子!$F55&amp;" "&amp;一覧表男子!$G55</f>
        <v xml:space="preserve"> </v>
      </c>
      <c r="G33" s="75" t="e">
        <f>一覧表男子!$K55&amp;" "&amp;一覧表男子!$J55</f>
        <v>#N/A</v>
      </c>
      <c r="H33" s="75" t="e">
        <f>一覧表男子!$N55&amp;" "&amp;一覧表男子!$M55</f>
        <v>#N/A</v>
      </c>
      <c r="I33" s="75" t="s">
        <v>133</v>
      </c>
      <c r="J33" s="76" t="s">
        <v>134</v>
      </c>
      <c r="L33" s="75">
        <v>31</v>
      </c>
      <c r="M33" s="75"/>
      <c r="N33" s="75"/>
      <c r="O33" s="75"/>
      <c r="P33" s="75" t="str">
        <f>一覧表女子!$D55&amp;"　　"&amp;一覧表女子!$E55&amp;" ("&amp;一覧表女子!$H55&amp;")"</f>
        <v>　　 ()</v>
      </c>
      <c r="Q33" s="75" t="str">
        <f>一覧表女子!$F55&amp;" "&amp;一覧表女子!$G55</f>
        <v xml:space="preserve"> </v>
      </c>
      <c r="R33" s="75" t="e">
        <f>一覧表女子!$K55&amp;" "&amp;一覧表女子!$J55</f>
        <v>#N/A</v>
      </c>
      <c r="S33" s="75" t="e">
        <f>一覧表女子!$N55&amp;" "&amp;一覧表女子!$M55</f>
        <v>#N/A</v>
      </c>
      <c r="T33" s="76" t="s">
        <v>135</v>
      </c>
      <c r="U33" s="76" t="s">
        <v>134</v>
      </c>
      <c r="W33" s="71" t="s">
        <v>136</v>
      </c>
      <c r="X33" s="75" t="str">
        <f>一覧表男子!$D55&amp;"　　"&amp;一覧表男子!$E55</f>
        <v>　　</v>
      </c>
    </row>
    <row r="34" spans="1:24" x14ac:dyDescent="0.2">
      <c r="A34" s="75">
        <v>32</v>
      </c>
      <c r="B34" s="75"/>
      <c r="C34" s="75"/>
      <c r="D34" s="75"/>
      <c r="E34" s="75" t="str">
        <f>一覧表男子!$D56&amp;"　　"&amp;一覧表男子!$E56&amp;" ("&amp;一覧表男子!$H56&amp;")"</f>
        <v>　　 ()</v>
      </c>
      <c r="F34" s="75" t="str">
        <f>一覧表男子!$F56&amp;" "&amp;一覧表男子!$G56</f>
        <v xml:space="preserve"> </v>
      </c>
      <c r="G34" s="75" t="e">
        <f>一覧表男子!$K56&amp;" "&amp;一覧表男子!$J56</f>
        <v>#N/A</v>
      </c>
      <c r="H34" s="75" t="e">
        <f>一覧表男子!$N56&amp;" "&amp;一覧表男子!$M56</f>
        <v>#N/A</v>
      </c>
      <c r="I34" s="75" t="s">
        <v>133</v>
      </c>
      <c r="J34" s="76" t="s">
        <v>134</v>
      </c>
      <c r="L34" s="75">
        <v>32</v>
      </c>
      <c r="M34" s="75"/>
      <c r="N34" s="75"/>
      <c r="O34" s="75"/>
      <c r="P34" s="75" t="str">
        <f>一覧表女子!$D56&amp;"　　"&amp;一覧表女子!$E56&amp;" ("&amp;一覧表女子!$H56&amp;")"</f>
        <v>　　 ()</v>
      </c>
      <c r="Q34" s="75" t="str">
        <f>一覧表女子!$F56&amp;" "&amp;一覧表女子!$G56</f>
        <v xml:space="preserve"> </v>
      </c>
      <c r="R34" s="75" t="e">
        <f>一覧表女子!$K56&amp;" "&amp;一覧表女子!$J56</f>
        <v>#N/A</v>
      </c>
      <c r="S34" s="75" t="e">
        <f>一覧表女子!$N56&amp;" "&amp;一覧表女子!$M56</f>
        <v>#N/A</v>
      </c>
      <c r="T34" s="76" t="s">
        <v>135</v>
      </c>
      <c r="U34" s="76" t="s">
        <v>134</v>
      </c>
      <c r="W34" s="71" t="s">
        <v>136</v>
      </c>
      <c r="X34" s="75" t="str">
        <f>一覧表男子!$D56&amp;"　　"&amp;一覧表男子!$E56</f>
        <v>　　</v>
      </c>
    </row>
    <row r="35" spans="1:24" x14ac:dyDescent="0.2">
      <c r="A35" s="75">
        <v>33</v>
      </c>
      <c r="B35" s="75"/>
      <c r="C35" s="75"/>
      <c r="D35" s="75"/>
      <c r="E35" s="75" t="str">
        <f>一覧表男子!$D57&amp;"　　"&amp;一覧表男子!$E57&amp;" ("&amp;一覧表男子!$H57&amp;")"</f>
        <v>　　 ()</v>
      </c>
      <c r="F35" s="75" t="str">
        <f>一覧表男子!$F57&amp;" "&amp;一覧表男子!$G57</f>
        <v xml:space="preserve"> </v>
      </c>
      <c r="G35" s="75" t="e">
        <f>一覧表男子!$K57&amp;" "&amp;一覧表男子!$J57</f>
        <v>#N/A</v>
      </c>
      <c r="H35" s="75" t="e">
        <f>一覧表男子!$N57&amp;" "&amp;一覧表男子!$M57</f>
        <v>#N/A</v>
      </c>
      <c r="I35" s="75" t="s">
        <v>133</v>
      </c>
      <c r="J35" s="76" t="s">
        <v>134</v>
      </c>
      <c r="L35" s="75">
        <v>33</v>
      </c>
      <c r="M35" s="75"/>
      <c r="N35" s="75"/>
      <c r="O35" s="75"/>
      <c r="P35" s="75" t="str">
        <f>一覧表女子!$D57&amp;"　　"&amp;一覧表女子!$E57&amp;" ("&amp;一覧表女子!$H57&amp;")"</f>
        <v>　　 ()</v>
      </c>
      <c r="Q35" s="75" t="str">
        <f>一覧表女子!$F57&amp;" "&amp;一覧表女子!$G57</f>
        <v xml:space="preserve"> </v>
      </c>
      <c r="R35" s="75" t="e">
        <f>一覧表女子!$K57&amp;" "&amp;一覧表女子!$J57</f>
        <v>#N/A</v>
      </c>
      <c r="S35" s="75" t="e">
        <f>一覧表女子!$N57&amp;" "&amp;一覧表女子!$M57</f>
        <v>#N/A</v>
      </c>
      <c r="T35" s="76" t="s">
        <v>135</v>
      </c>
      <c r="U35" s="76" t="s">
        <v>134</v>
      </c>
      <c r="W35" s="71" t="s">
        <v>136</v>
      </c>
      <c r="X35" s="75" t="str">
        <f>一覧表男子!$D57&amp;"　　"&amp;一覧表男子!$E57</f>
        <v>　　</v>
      </c>
    </row>
    <row r="36" spans="1:24" x14ac:dyDescent="0.2">
      <c r="A36" s="75">
        <v>34</v>
      </c>
      <c r="B36" s="75"/>
      <c r="C36" s="75"/>
      <c r="D36" s="75"/>
      <c r="E36" s="75" t="str">
        <f>一覧表男子!$D58&amp;"　　"&amp;一覧表男子!$E58&amp;" ("&amp;一覧表男子!$H58&amp;")"</f>
        <v>　　 ()</v>
      </c>
      <c r="F36" s="75" t="str">
        <f>一覧表男子!$F58&amp;" "&amp;一覧表男子!$G58</f>
        <v xml:space="preserve"> </v>
      </c>
      <c r="G36" s="75" t="e">
        <f>一覧表男子!$K58&amp;" "&amp;一覧表男子!$J58</f>
        <v>#N/A</v>
      </c>
      <c r="H36" s="75" t="e">
        <f>一覧表男子!$N58&amp;" "&amp;一覧表男子!$M58</f>
        <v>#N/A</v>
      </c>
      <c r="I36" s="75" t="s">
        <v>133</v>
      </c>
      <c r="J36" s="76" t="s">
        <v>134</v>
      </c>
      <c r="L36" s="75">
        <v>34</v>
      </c>
      <c r="M36" s="75"/>
      <c r="N36" s="75"/>
      <c r="O36" s="75"/>
      <c r="P36" s="75" t="str">
        <f>一覧表女子!$D58&amp;"　　"&amp;一覧表女子!$E58&amp;" ("&amp;一覧表女子!$H58&amp;")"</f>
        <v>　　 ()</v>
      </c>
      <c r="Q36" s="75" t="str">
        <f>一覧表女子!$F58&amp;" "&amp;一覧表女子!$G58</f>
        <v xml:space="preserve"> </v>
      </c>
      <c r="R36" s="75" t="e">
        <f>一覧表女子!$K58&amp;" "&amp;一覧表女子!$J58</f>
        <v>#N/A</v>
      </c>
      <c r="S36" s="75" t="e">
        <f>一覧表女子!$N58&amp;" "&amp;一覧表女子!$M58</f>
        <v>#N/A</v>
      </c>
      <c r="T36" s="76" t="s">
        <v>135</v>
      </c>
      <c r="U36" s="76" t="s">
        <v>134</v>
      </c>
      <c r="W36" s="71" t="s">
        <v>136</v>
      </c>
      <c r="X36" s="75" t="str">
        <f>一覧表男子!$D58&amp;"　　"&amp;一覧表男子!$E58</f>
        <v>　　</v>
      </c>
    </row>
    <row r="37" spans="1:24" x14ac:dyDescent="0.2">
      <c r="A37" s="75">
        <v>35</v>
      </c>
      <c r="B37" s="75"/>
      <c r="C37" s="75"/>
      <c r="D37" s="75"/>
      <c r="E37" s="75" t="str">
        <f>一覧表男子!$D59&amp;"　　"&amp;一覧表男子!$E59&amp;" ("&amp;一覧表男子!$H59&amp;")"</f>
        <v>　　 ()</v>
      </c>
      <c r="F37" s="75" t="str">
        <f>一覧表男子!$F59&amp;" "&amp;一覧表男子!$G59</f>
        <v xml:space="preserve"> </v>
      </c>
      <c r="G37" s="75" t="e">
        <f>一覧表男子!$K59&amp;" "&amp;一覧表男子!$J59</f>
        <v>#N/A</v>
      </c>
      <c r="H37" s="75" t="e">
        <f>一覧表男子!$N59&amp;" "&amp;一覧表男子!$M59</f>
        <v>#N/A</v>
      </c>
      <c r="I37" s="75" t="s">
        <v>133</v>
      </c>
      <c r="J37" s="76" t="s">
        <v>134</v>
      </c>
      <c r="L37" s="75">
        <v>35</v>
      </c>
      <c r="M37" s="75"/>
      <c r="N37" s="75"/>
      <c r="O37" s="75"/>
      <c r="P37" s="75" t="str">
        <f>一覧表女子!$D59&amp;"　　"&amp;一覧表女子!$E59&amp;" ("&amp;一覧表女子!$H59&amp;")"</f>
        <v>　　 ()</v>
      </c>
      <c r="Q37" s="75" t="str">
        <f>一覧表女子!$F59&amp;" "&amp;一覧表女子!$G59</f>
        <v xml:space="preserve"> </v>
      </c>
      <c r="R37" s="75" t="e">
        <f>一覧表女子!$K59&amp;" "&amp;一覧表女子!$J59</f>
        <v>#N/A</v>
      </c>
      <c r="S37" s="75" t="e">
        <f>一覧表女子!$N59&amp;" "&amp;一覧表女子!$M59</f>
        <v>#N/A</v>
      </c>
      <c r="T37" s="76" t="s">
        <v>135</v>
      </c>
      <c r="U37" s="76" t="s">
        <v>134</v>
      </c>
      <c r="W37" s="71" t="s">
        <v>136</v>
      </c>
      <c r="X37" s="75" t="str">
        <f>一覧表男子!$D59&amp;"　　"&amp;一覧表男子!$E59</f>
        <v>　　</v>
      </c>
    </row>
    <row r="38" spans="1:24" x14ac:dyDescent="0.2">
      <c r="A38" s="75">
        <v>36</v>
      </c>
      <c r="B38" s="75"/>
      <c r="C38" s="75"/>
      <c r="D38" s="75"/>
      <c r="E38" s="75" t="str">
        <f>一覧表男子!$D60&amp;"　　"&amp;一覧表男子!$E60&amp;" ("&amp;一覧表男子!$H60&amp;")"</f>
        <v>　　 ()</v>
      </c>
      <c r="F38" s="75" t="str">
        <f>一覧表男子!$F60&amp;" "&amp;一覧表男子!$G60</f>
        <v xml:space="preserve"> </v>
      </c>
      <c r="G38" s="75" t="e">
        <f>一覧表男子!$K60&amp;" "&amp;一覧表男子!$J60</f>
        <v>#N/A</v>
      </c>
      <c r="H38" s="75" t="e">
        <f>一覧表男子!$N60&amp;" "&amp;一覧表男子!$M60</f>
        <v>#N/A</v>
      </c>
      <c r="I38" s="75" t="s">
        <v>133</v>
      </c>
      <c r="J38" s="76" t="s">
        <v>134</v>
      </c>
      <c r="L38" s="75">
        <v>36</v>
      </c>
      <c r="M38" s="75"/>
      <c r="N38" s="75"/>
      <c r="O38" s="75"/>
      <c r="P38" s="75" t="str">
        <f>一覧表女子!$D60&amp;"　　"&amp;一覧表女子!$E60&amp;" ("&amp;一覧表女子!$H60&amp;")"</f>
        <v>　　 ()</v>
      </c>
      <c r="Q38" s="75" t="str">
        <f>一覧表女子!$F60&amp;" "&amp;一覧表女子!$G60</f>
        <v xml:space="preserve"> </v>
      </c>
      <c r="R38" s="75" t="e">
        <f>一覧表女子!$K60&amp;" "&amp;一覧表女子!$J60</f>
        <v>#N/A</v>
      </c>
      <c r="S38" s="75" t="e">
        <f>一覧表女子!$N60&amp;" "&amp;一覧表女子!$M60</f>
        <v>#N/A</v>
      </c>
      <c r="T38" s="76" t="s">
        <v>135</v>
      </c>
      <c r="U38" s="76" t="s">
        <v>134</v>
      </c>
      <c r="W38" s="71" t="s">
        <v>136</v>
      </c>
      <c r="X38" s="75" t="str">
        <f>一覧表男子!$D60&amp;"　　"&amp;一覧表男子!$E60</f>
        <v>　　</v>
      </c>
    </row>
    <row r="39" spans="1:24" x14ac:dyDescent="0.2">
      <c r="A39" s="75">
        <v>37</v>
      </c>
      <c r="B39" s="75"/>
      <c r="C39" s="75"/>
      <c r="D39" s="75"/>
      <c r="E39" s="75" t="str">
        <f>一覧表男子!$D61&amp;"　　"&amp;一覧表男子!$E61&amp;" ("&amp;一覧表男子!$H61&amp;")"</f>
        <v>　　 ()</v>
      </c>
      <c r="F39" s="75" t="str">
        <f>一覧表男子!$F61&amp;" "&amp;一覧表男子!$G61</f>
        <v xml:space="preserve"> </v>
      </c>
      <c r="G39" s="75" t="e">
        <f>一覧表男子!$K61&amp;" "&amp;一覧表男子!$J61</f>
        <v>#N/A</v>
      </c>
      <c r="H39" s="75" t="e">
        <f>一覧表男子!$N61&amp;" "&amp;一覧表男子!$M61</f>
        <v>#N/A</v>
      </c>
      <c r="I39" s="75" t="s">
        <v>133</v>
      </c>
      <c r="J39" s="76" t="s">
        <v>134</v>
      </c>
      <c r="L39" s="75">
        <v>37</v>
      </c>
      <c r="M39" s="75"/>
      <c r="N39" s="75"/>
      <c r="O39" s="75"/>
      <c r="P39" s="75" t="str">
        <f>一覧表女子!$D61&amp;"　　"&amp;一覧表女子!$E61&amp;" ("&amp;一覧表女子!$H61&amp;")"</f>
        <v>　　 ()</v>
      </c>
      <c r="Q39" s="75" t="str">
        <f>一覧表女子!$F61&amp;" "&amp;一覧表女子!$G61</f>
        <v xml:space="preserve"> </v>
      </c>
      <c r="R39" s="75" t="e">
        <f>一覧表女子!$K61&amp;" "&amp;一覧表女子!$J61</f>
        <v>#N/A</v>
      </c>
      <c r="S39" s="75" t="e">
        <f>一覧表女子!$N61&amp;" "&amp;一覧表女子!$M61</f>
        <v>#N/A</v>
      </c>
      <c r="T39" s="76" t="s">
        <v>135</v>
      </c>
      <c r="U39" s="76" t="s">
        <v>134</v>
      </c>
      <c r="W39" s="71" t="s">
        <v>136</v>
      </c>
      <c r="X39" s="75" t="str">
        <f>一覧表男子!$D61&amp;"　　"&amp;一覧表男子!$E61</f>
        <v>　　</v>
      </c>
    </row>
    <row r="40" spans="1:24" x14ac:dyDescent="0.2">
      <c r="A40" s="75">
        <v>38</v>
      </c>
      <c r="B40" s="75"/>
      <c r="C40" s="75"/>
      <c r="D40" s="75"/>
      <c r="E40" s="75" t="str">
        <f>一覧表男子!$D62&amp;"　　"&amp;一覧表男子!$E62&amp;" ("&amp;一覧表男子!$H62&amp;")"</f>
        <v>　　 ()</v>
      </c>
      <c r="F40" s="75" t="str">
        <f>一覧表男子!$F62&amp;" "&amp;一覧表男子!$G62</f>
        <v xml:space="preserve"> </v>
      </c>
      <c r="G40" s="75" t="e">
        <f>一覧表男子!$K62&amp;" "&amp;一覧表男子!$J62</f>
        <v>#N/A</v>
      </c>
      <c r="H40" s="75" t="e">
        <f>一覧表男子!$N62&amp;" "&amp;一覧表男子!$M62</f>
        <v>#N/A</v>
      </c>
      <c r="I40" s="75" t="s">
        <v>133</v>
      </c>
      <c r="J40" s="76" t="s">
        <v>134</v>
      </c>
      <c r="L40" s="75">
        <v>38</v>
      </c>
      <c r="M40" s="75"/>
      <c r="N40" s="75"/>
      <c r="O40" s="75"/>
      <c r="P40" s="75" t="str">
        <f>一覧表女子!$D62&amp;"　　"&amp;一覧表女子!$E62&amp;" ("&amp;一覧表女子!$H62&amp;")"</f>
        <v>　　 ()</v>
      </c>
      <c r="Q40" s="75" t="str">
        <f>一覧表女子!$F62&amp;" "&amp;一覧表女子!$G62</f>
        <v xml:space="preserve"> </v>
      </c>
      <c r="R40" s="75" t="e">
        <f>一覧表女子!$K62&amp;" "&amp;一覧表女子!$J62</f>
        <v>#N/A</v>
      </c>
      <c r="S40" s="75" t="e">
        <f>一覧表女子!$N62&amp;" "&amp;一覧表女子!$M62</f>
        <v>#N/A</v>
      </c>
      <c r="T40" s="76" t="s">
        <v>135</v>
      </c>
      <c r="U40" s="76" t="s">
        <v>134</v>
      </c>
      <c r="W40" s="71" t="s">
        <v>136</v>
      </c>
      <c r="X40" s="75" t="str">
        <f>一覧表男子!$D62&amp;"　　"&amp;一覧表男子!$E62</f>
        <v>　　</v>
      </c>
    </row>
    <row r="41" spans="1:24" x14ac:dyDescent="0.2">
      <c r="A41" s="75">
        <v>39</v>
      </c>
      <c r="B41" s="75"/>
      <c r="C41" s="75"/>
      <c r="D41" s="75"/>
      <c r="E41" s="75" t="str">
        <f>一覧表男子!$D63&amp;"　　"&amp;一覧表男子!$E63&amp;" ("&amp;一覧表男子!$H63&amp;")"</f>
        <v>　　 ()</v>
      </c>
      <c r="F41" s="75" t="str">
        <f>一覧表男子!$F63&amp;" "&amp;一覧表男子!$G63</f>
        <v xml:space="preserve"> </v>
      </c>
      <c r="G41" s="75" t="e">
        <f>一覧表男子!$K63&amp;" "&amp;一覧表男子!$J63</f>
        <v>#N/A</v>
      </c>
      <c r="H41" s="75" t="e">
        <f>一覧表男子!$N63&amp;" "&amp;一覧表男子!$M63</f>
        <v>#N/A</v>
      </c>
      <c r="I41" s="75" t="s">
        <v>133</v>
      </c>
      <c r="J41" s="76" t="s">
        <v>134</v>
      </c>
      <c r="L41" s="75">
        <v>39</v>
      </c>
      <c r="M41" s="75"/>
      <c r="N41" s="75"/>
      <c r="O41" s="75"/>
      <c r="P41" s="75" t="str">
        <f>一覧表女子!$D63&amp;"　　"&amp;一覧表女子!$E63&amp;" ("&amp;一覧表女子!$H63&amp;")"</f>
        <v>　　 ()</v>
      </c>
      <c r="Q41" s="75" t="str">
        <f>一覧表女子!$F63&amp;" "&amp;一覧表女子!$G63</f>
        <v xml:space="preserve"> </v>
      </c>
      <c r="R41" s="75" t="e">
        <f>一覧表女子!$K63&amp;" "&amp;一覧表女子!$J63</f>
        <v>#N/A</v>
      </c>
      <c r="S41" s="75" t="e">
        <f>一覧表女子!$N63&amp;" "&amp;一覧表女子!$M63</f>
        <v>#N/A</v>
      </c>
      <c r="T41" s="76" t="s">
        <v>135</v>
      </c>
      <c r="U41" s="76" t="s">
        <v>134</v>
      </c>
      <c r="W41" s="71" t="s">
        <v>136</v>
      </c>
      <c r="X41" s="75" t="str">
        <f>一覧表男子!$D63&amp;"　　"&amp;一覧表男子!$E63</f>
        <v>　　</v>
      </c>
    </row>
    <row r="42" spans="1:24" x14ac:dyDescent="0.2">
      <c r="A42" s="75">
        <v>40</v>
      </c>
      <c r="B42" s="75"/>
      <c r="C42" s="75"/>
      <c r="D42" s="75"/>
      <c r="E42" s="75" t="str">
        <f>一覧表男子!$D64&amp;"　　"&amp;一覧表男子!$E64&amp;" ("&amp;一覧表男子!$H64&amp;")"</f>
        <v>　　 ()</v>
      </c>
      <c r="F42" s="75" t="str">
        <f>一覧表男子!$F64&amp;" "&amp;一覧表男子!$G64</f>
        <v xml:space="preserve"> </v>
      </c>
      <c r="G42" s="75" t="e">
        <f>一覧表男子!$K64&amp;" "&amp;一覧表男子!$J64</f>
        <v>#N/A</v>
      </c>
      <c r="H42" s="75" t="e">
        <f>一覧表男子!$N64&amp;" "&amp;一覧表男子!$M64</f>
        <v>#N/A</v>
      </c>
      <c r="I42" s="75" t="s">
        <v>133</v>
      </c>
      <c r="J42" s="76" t="s">
        <v>134</v>
      </c>
      <c r="L42" s="75">
        <v>40</v>
      </c>
      <c r="M42" s="75"/>
      <c r="N42" s="75"/>
      <c r="O42" s="75"/>
      <c r="P42" s="75" t="str">
        <f>一覧表女子!$D64&amp;"　　"&amp;一覧表女子!$E64&amp;" ("&amp;一覧表女子!$H64&amp;")"</f>
        <v>　　 ()</v>
      </c>
      <c r="Q42" s="75" t="str">
        <f>一覧表女子!$F64&amp;" "&amp;一覧表女子!$G64</f>
        <v xml:space="preserve"> </v>
      </c>
      <c r="R42" s="75" t="e">
        <f>一覧表女子!$K64&amp;" "&amp;一覧表女子!$J64</f>
        <v>#N/A</v>
      </c>
      <c r="S42" s="75" t="e">
        <f>一覧表女子!$N64&amp;" "&amp;一覧表女子!$M64</f>
        <v>#N/A</v>
      </c>
      <c r="T42" s="76" t="s">
        <v>135</v>
      </c>
      <c r="U42" s="76" t="s">
        <v>134</v>
      </c>
      <c r="W42" s="71" t="s">
        <v>136</v>
      </c>
      <c r="X42" s="75" t="str">
        <f>一覧表男子!$D64&amp;"　　"&amp;一覧表男子!$E64</f>
        <v>　　</v>
      </c>
    </row>
    <row r="43" spans="1:24" x14ac:dyDescent="0.2">
      <c r="A43" s="75">
        <v>41</v>
      </c>
      <c r="B43" s="75"/>
      <c r="C43" s="75"/>
      <c r="D43" s="75"/>
      <c r="E43" s="75" t="str">
        <f>一覧表男子!$D65&amp;"　　"&amp;一覧表男子!$E65&amp;" ("&amp;一覧表男子!$H65&amp;")"</f>
        <v>　　 ()</v>
      </c>
      <c r="F43" s="75" t="str">
        <f>一覧表男子!$F65&amp;" "&amp;一覧表男子!$G65</f>
        <v xml:space="preserve"> </v>
      </c>
      <c r="G43" s="75" t="e">
        <f>一覧表男子!$K65&amp;" "&amp;一覧表男子!$J65</f>
        <v>#N/A</v>
      </c>
      <c r="H43" s="75" t="e">
        <f>一覧表男子!$N65&amp;" "&amp;一覧表男子!$M65</f>
        <v>#N/A</v>
      </c>
      <c r="I43" s="75" t="s">
        <v>133</v>
      </c>
      <c r="J43" s="76" t="s">
        <v>134</v>
      </c>
      <c r="L43" s="75">
        <v>41</v>
      </c>
      <c r="M43" s="75"/>
      <c r="N43" s="75"/>
      <c r="O43" s="75"/>
      <c r="P43" s="75" t="str">
        <f>一覧表女子!$D65&amp;"　　"&amp;一覧表女子!$E65&amp;" ("&amp;一覧表女子!$H65&amp;")"</f>
        <v>　　 ()</v>
      </c>
      <c r="Q43" s="75" t="str">
        <f>一覧表女子!$F65&amp;" "&amp;一覧表女子!$G65</f>
        <v xml:space="preserve"> </v>
      </c>
      <c r="R43" s="75" t="e">
        <f>一覧表女子!$K65&amp;" "&amp;一覧表女子!$J65</f>
        <v>#N/A</v>
      </c>
      <c r="S43" s="75" t="e">
        <f>一覧表女子!$N65&amp;" "&amp;一覧表女子!$M65</f>
        <v>#N/A</v>
      </c>
      <c r="T43" s="76" t="s">
        <v>135</v>
      </c>
      <c r="U43" s="76" t="s">
        <v>134</v>
      </c>
      <c r="W43" s="71" t="s">
        <v>136</v>
      </c>
      <c r="X43" s="75" t="str">
        <f>一覧表男子!$D65&amp;"　　"&amp;一覧表男子!$E65</f>
        <v>　　</v>
      </c>
    </row>
    <row r="44" spans="1:24" x14ac:dyDescent="0.2">
      <c r="A44" s="75">
        <v>42</v>
      </c>
      <c r="B44" s="75"/>
      <c r="C44" s="75"/>
      <c r="D44" s="75"/>
      <c r="E44" s="75" t="str">
        <f>一覧表男子!$D66&amp;"　　"&amp;一覧表男子!$E66&amp;" ("&amp;一覧表男子!$H66&amp;")"</f>
        <v>　　 ()</v>
      </c>
      <c r="F44" s="75" t="str">
        <f>一覧表男子!$F66&amp;" "&amp;一覧表男子!$G66</f>
        <v xml:space="preserve"> </v>
      </c>
      <c r="G44" s="75" t="e">
        <f>一覧表男子!$K66&amp;" "&amp;一覧表男子!$J66</f>
        <v>#N/A</v>
      </c>
      <c r="H44" s="75" t="e">
        <f>一覧表男子!$N66&amp;" "&amp;一覧表男子!$M66</f>
        <v>#N/A</v>
      </c>
      <c r="I44" s="75" t="s">
        <v>133</v>
      </c>
      <c r="J44" s="76" t="s">
        <v>134</v>
      </c>
      <c r="L44" s="75">
        <v>42</v>
      </c>
      <c r="M44" s="75"/>
      <c r="N44" s="75"/>
      <c r="O44" s="75"/>
      <c r="P44" s="75" t="str">
        <f>一覧表女子!$D66&amp;"　　"&amp;一覧表女子!$E66&amp;" ("&amp;一覧表女子!$H66&amp;")"</f>
        <v>　　 ()</v>
      </c>
      <c r="Q44" s="75" t="str">
        <f>一覧表女子!$F66&amp;" "&amp;一覧表女子!$G66</f>
        <v xml:space="preserve"> </v>
      </c>
      <c r="R44" s="75" t="e">
        <f>一覧表女子!$K66&amp;" "&amp;一覧表女子!$J66</f>
        <v>#N/A</v>
      </c>
      <c r="S44" s="75" t="e">
        <f>一覧表女子!$N66&amp;" "&amp;一覧表女子!$M66</f>
        <v>#N/A</v>
      </c>
      <c r="T44" s="76" t="s">
        <v>135</v>
      </c>
      <c r="U44" s="76" t="s">
        <v>134</v>
      </c>
      <c r="W44" s="71" t="s">
        <v>136</v>
      </c>
      <c r="X44" s="75" t="str">
        <f>一覧表男子!$D66&amp;"　　"&amp;一覧表男子!$E66</f>
        <v>　　</v>
      </c>
    </row>
    <row r="45" spans="1:24" x14ac:dyDescent="0.2">
      <c r="A45" s="75">
        <v>43</v>
      </c>
      <c r="B45" s="75"/>
      <c r="C45" s="75"/>
      <c r="D45" s="75"/>
      <c r="E45" s="75" t="str">
        <f>一覧表男子!$D67&amp;"　　"&amp;一覧表男子!$E67&amp;" ("&amp;一覧表男子!$H67&amp;")"</f>
        <v>　　 ()</v>
      </c>
      <c r="F45" s="75" t="str">
        <f>一覧表男子!$F67&amp;" "&amp;一覧表男子!$G67</f>
        <v xml:space="preserve"> </v>
      </c>
      <c r="G45" s="75" t="e">
        <f>一覧表男子!$K67&amp;" "&amp;一覧表男子!$J67</f>
        <v>#N/A</v>
      </c>
      <c r="H45" s="75" t="e">
        <f>一覧表男子!$N67&amp;" "&amp;一覧表男子!$M67</f>
        <v>#N/A</v>
      </c>
      <c r="I45" s="75" t="s">
        <v>133</v>
      </c>
      <c r="J45" s="76" t="s">
        <v>134</v>
      </c>
      <c r="L45" s="75">
        <v>43</v>
      </c>
      <c r="M45" s="75"/>
      <c r="N45" s="75"/>
      <c r="O45" s="75"/>
      <c r="P45" s="75" t="str">
        <f>一覧表女子!$D67&amp;"　　"&amp;一覧表女子!$E67&amp;" ("&amp;一覧表女子!$H67&amp;")"</f>
        <v>　　 ()</v>
      </c>
      <c r="Q45" s="75" t="str">
        <f>一覧表女子!$F67&amp;" "&amp;一覧表女子!$G67</f>
        <v xml:space="preserve"> </v>
      </c>
      <c r="R45" s="75" t="e">
        <f>一覧表女子!$K67&amp;" "&amp;一覧表女子!$J67</f>
        <v>#N/A</v>
      </c>
      <c r="S45" s="75" t="e">
        <f>一覧表女子!$N67&amp;" "&amp;一覧表女子!$M67</f>
        <v>#N/A</v>
      </c>
      <c r="T45" s="76" t="s">
        <v>135</v>
      </c>
      <c r="U45" s="76" t="s">
        <v>134</v>
      </c>
      <c r="W45" s="71" t="s">
        <v>136</v>
      </c>
      <c r="X45" s="75" t="str">
        <f>一覧表男子!$D67&amp;"　　"&amp;一覧表男子!$E67</f>
        <v>　　</v>
      </c>
    </row>
    <row r="46" spans="1:24" x14ac:dyDescent="0.2">
      <c r="A46" s="75">
        <v>44</v>
      </c>
      <c r="B46" s="75"/>
      <c r="C46" s="75"/>
      <c r="D46" s="75"/>
      <c r="E46" s="75" t="str">
        <f>一覧表男子!$D68&amp;"　　"&amp;一覧表男子!$E68&amp;" ("&amp;一覧表男子!$H68&amp;")"</f>
        <v>　　 ()</v>
      </c>
      <c r="F46" s="75" t="str">
        <f>一覧表男子!$F68&amp;" "&amp;一覧表男子!$G68</f>
        <v xml:space="preserve"> </v>
      </c>
      <c r="G46" s="75" t="e">
        <f>一覧表男子!$K68&amp;" "&amp;一覧表男子!$J68</f>
        <v>#N/A</v>
      </c>
      <c r="H46" s="75" t="e">
        <f>一覧表男子!$N68&amp;" "&amp;一覧表男子!$M68</f>
        <v>#N/A</v>
      </c>
      <c r="I46" s="75" t="s">
        <v>133</v>
      </c>
      <c r="J46" s="76" t="s">
        <v>134</v>
      </c>
      <c r="L46" s="75">
        <v>44</v>
      </c>
      <c r="M46" s="75"/>
      <c r="N46" s="75"/>
      <c r="O46" s="75"/>
      <c r="P46" s="75" t="str">
        <f>一覧表女子!$D68&amp;"　　"&amp;一覧表女子!$E68&amp;" ("&amp;一覧表女子!$H68&amp;")"</f>
        <v>　　 ()</v>
      </c>
      <c r="Q46" s="75" t="str">
        <f>一覧表女子!$F68&amp;" "&amp;一覧表女子!$G68</f>
        <v xml:space="preserve"> </v>
      </c>
      <c r="R46" s="75" t="e">
        <f>一覧表女子!$K68&amp;" "&amp;一覧表女子!$J68</f>
        <v>#N/A</v>
      </c>
      <c r="S46" s="75" t="e">
        <f>一覧表女子!$N68&amp;" "&amp;一覧表女子!$M68</f>
        <v>#N/A</v>
      </c>
      <c r="T46" s="76" t="s">
        <v>135</v>
      </c>
      <c r="U46" s="76" t="s">
        <v>134</v>
      </c>
      <c r="W46" s="71" t="s">
        <v>136</v>
      </c>
      <c r="X46" s="75" t="str">
        <f>一覧表男子!$D68&amp;"　　"&amp;一覧表男子!$E68</f>
        <v>　　</v>
      </c>
    </row>
    <row r="47" spans="1:24" x14ac:dyDescent="0.2">
      <c r="A47" s="75">
        <v>45</v>
      </c>
      <c r="B47" s="75"/>
      <c r="C47" s="75"/>
      <c r="D47" s="75"/>
      <c r="E47" s="75" t="str">
        <f>一覧表男子!$D69&amp;"　　"&amp;一覧表男子!$E69&amp;" ("&amp;一覧表男子!$H69&amp;")"</f>
        <v>　　 ()</v>
      </c>
      <c r="F47" s="75" t="str">
        <f>一覧表男子!$F69&amp;" "&amp;一覧表男子!$G69</f>
        <v xml:space="preserve"> </v>
      </c>
      <c r="G47" s="75" t="e">
        <f>一覧表男子!$K69&amp;" "&amp;一覧表男子!$J69</f>
        <v>#N/A</v>
      </c>
      <c r="H47" s="75" t="e">
        <f>一覧表男子!$N69&amp;" "&amp;一覧表男子!$M69</f>
        <v>#N/A</v>
      </c>
      <c r="I47" s="75" t="s">
        <v>133</v>
      </c>
      <c r="J47" s="76" t="s">
        <v>134</v>
      </c>
      <c r="L47" s="75">
        <v>45</v>
      </c>
      <c r="M47" s="75"/>
      <c r="N47" s="75"/>
      <c r="O47" s="75"/>
      <c r="P47" s="75" t="str">
        <f>一覧表女子!$D69&amp;"　　"&amp;一覧表女子!$E69&amp;" ("&amp;一覧表女子!$H69&amp;")"</f>
        <v>　　 ()</v>
      </c>
      <c r="Q47" s="75" t="str">
        <f>一覧表女子!$F69&amp;" "&amp;一覧表女子!$G69</f>
        <v xml:space="preserve"> </v>
      </c>
      <c r="R47" s="75" t="e">
        <f>一覧表女子!$K69&amp;" "&amp;一覧表女子!$J69</f>
        <v>#N/A</v>
      </c>
      <c r="S47" s="75" t="e">
        <f>一覧表女子!$N69&amp;" "&amp;一覧表女子!$M69</f>
        <v>#N/A</v>
      </c>
      <c r="T47" s="76" t="s">
        <v>135</v>
      </c>
      <c r="U47" s="76" t="s">
        <v>134</v>
      </c>
      <c r="W47" s="71" t="s">
        <v>136</v>
      </c>
      <c r="X47" s="75" t="str">
        <f>一覧表男子!$D69&amp;"　　"&amp;一覧表男子!$E69</f>
        <v>　　</v>
      </c>
    </row>
    <row r="48" spans="1:24" x14ac:dyDescent="0.2">
      <c r="A48" s="75">
        <v>46</v>
      </c>
      <c r="B48" s="75"/>
      <c r="C48" s="75"/>
      <c r="D48" s="75"/>
      <c r="E48" s="75" t="str">
        <f>一覧表男子!$D70&amp;"　　"&amp;一覧表男子!$E70&amp;" ("&amp;一覧表男子!$H70&amp;")"</f>
        <v>　　 ()</v>
      </c>
      <c r="F48" s="75" t="str">
        <f>一覧表男子!$F70&amp;" "&amp;一覧表男子!$G70</f>
        <v xml:space="preserve"> </v>
      </c>
      <c r="G48" s="75" t="e">
        <f>一覧表男子!$K70&amp;" "&amp;一覧表男子!$J70</f>
        <v>#N/A</v>
      </c>
      <c r="H48" s="75" t="e">
        <f>一覧表男子!$N70&amp;" "&amp;一覧表男子!$M70</f>
        <v>#N/A</v>
      </c>
      <c r="I48" s="75" t="s">
        <v>133</v>
      </c>
      <c r="J48" s="76" t="s">
        <v>134</v>
      </c>
      <c r="L48" s="75">
        <v>46</v>
      </c>
      <c r="M48" s="75"/>
      <c r="N48" s="75"/>
      <c r="O48" s="75"/>
      <c r="P48" s="75" t="str">
        <f>一覧表女子!$D70&amp;"　　"&amp;一覧表女子!$E70&amp;" ("&amp;一覧表女子!$H70&amp;")"</f>
        <v>　　 ()</v>
      </c>
      <c r="Q48" s="75" t="str">
        <f>一覧表女子!$F70&amp;" "&amp;一覧表女子!$G70</f>
        <v xml:space="preserve"> </v>
      </c>
      <c r="R48" s="75" t="e">
        <f>一覧表女子!$K70&amp;" "&amp;一覧表女子!$J70</f>
        <v>#N/A</v>
      </c>
      <c r="S48" s="75" t="e">
        <f>一覧表女子!$N70&amp;" "&amp;一覧表女子!$M70</f>
        <v>#N/A</v>
      </c>
      <c r="T48" s="76" t="s">
        <v>135</v>
      </c>
      <c r="U48" s="76" t="s">
        <v>134</v>
      </c>
      <c r="W48" s="71" t="s">
        <v>136</v>
      </c>
      <c r="X48" s="75" t="str">
        <f>一覧表男子!$D70&amp;"　　"&amp;一覧表男子!$E70</f>
        <v>　　</v>
      </c>
    </row>
    <row r="49" spans="1:24" x14ac:dyDescent="0.2">
      <c r="A49" s="75">
        <v>47</v>
      </c>
      <c r="B49" s="75"/>
      <c r="C49" s="75"/>
      <c r="D49" s="75"/>
      <c r="E49" s="75" t="str">
        <f>一覧表男子!$D71&amp;"　　"&amp;一覧表男子!$E71&amp;" ("&amp;一覧表男子!$H71&amp;")"</f>
        <v>　　 ()</v>
      </c>
      <c r="F49" s="75" t="str">
        <f>一覧表男子!$F71&amp;" "&amp;一覧表男子!$G71</f>
        <v xml:space="preserve"> </v>
      </c>
      <c r="G49" s="75" t="e">
        <f>一覧表男子!$K71&amp;" "&amp;一覧表男子!$J71</f>
        <v>#N/A</v>
      </c>
      <c r="H49" s="75" t="e">
        <f>一覧表男子!$N71&amp;" "&amp;一覧表男子!$M71</f>
        <v>#N/A</v>
      </c>
      <c r="I49" s="75" t="s">
        <v>133</v>
      </c>
      <c r="J49" s="76" t="s">
        <v>134</v>
      </c>
      <c r="L49" s="75">
        <v>47</v>
      </c>
      <c r="M49" s="75"/>
      <c r="N49" s="75"/>
      <c r="O49" s="75"/>
      <c r="P49" s="75" t="str">
        <f>一覧表女子!$D71&amp;"　　"&amp;一覧表女子!$E71&amp;" ("&amp;一覧表女子!$H71&amp;")"</f>
        <v>　　 ()</v>
      </c>
      <c r="Q49" s="75" t="str">
        <f>一覧表女子!$F71&amp;" "&amp;一覧表女子!$G71</f>
        <v xml:space="preserve"> </v>
      </c>
      <c r="R49" s="75" t="e">
        <f>一覧表女子!$K71&amp;" "&amp;一覧表女子!$J71</f>
        <v>#N/A</v>
      </c>
      <c r="S49" s="75" t="e">
        <f>一覧表女子!$N71&amp;" "&amp;一覧表女子!$M71</f>
        <v>#N/A</v>
      </c>
      <c r="T49" s="76" t="s">
        <v>135</v>
      </c>
      <c r="U49" s="76" t="s">
        <v>134</v>
      </c>
      <c r="W49" s="71" t="s">
        <v>136</v>
      </c>
      <c r="X49" s="75" t="str">
        <f>一覧表男子!$D71&amp;"　　"&amp;一覧表男子!$E71</f>
        <v>　　</v>
      </c>
    </row>
    <row r="50" spans="1:24" x14ac:dyDescent="0.2">
      <c r="A50" s="75">
        <v>48</v>
      </c>
      <c r="B50" s="75"/>
      <c r="C50" s="75"/>
      <c r="D50" s="75"/>
      <c r="E50" s="75" t="str">
        <f>一覧表男子!$D72&amp;"　　"&amp;一覧表男子!$E72&amp;" ("&amp;一覧表男子!$H72&amp;")"</f>
        <v>　　 ()</v>
      </c>
      <c r="F50" s="75" t="str">
        <f>一覧表男子!$F72&amp;" "&amp;一覧表男子!$G72</f>
        <v xml:space="preserve"> </v>
      </c>
      <c r="G50" s="75" t="e">
        <f>一覧表男子!$K72&amp;" "&amp;一覧表男子!$J72</f>
        <v>#N/A</v>
      </c>
      <c r="H50" s="75" t="e">
        <f>一覧表男子!$N72&amp;" "&amp;一覧表男子!$M72</f>
        <v>#N/A</v>
      </c>
      <c r="I50" s="75" t="s">
        <v>133</v>
      </c>
      <c r="J50" s="76" t="s">
        <v>134</v>
      </c>
      <c r="L50" s="75">
        <v>48</v>
      </c>
      <c r="M50" s="75"/>
      <c r="N50" s="75"/>
      <c r="O50" s="75"/>
      <c r="P50" s="75" t="str">
        <f>一覧表女子!$D72&amp;"　　"&amp;一覧表女子!$E72&amp;" ("&amp;一覧表女子!$H72&amp;")"</f>
        <v>　　 ()</v>
      </c>
      <c r="Q50" s="75" t="str">
        <f>一覧表女子!$F72&amp;" "&amp;一覧表女子!$G72</f>
        <v xml:space="preserve"> </v>
      </c>
      <c r="R50" s="75" t="e">
        <f>一覧表女子!$K72&amp;" "&amp;一覧表女子!$J72</f>
        <v>#N/A</v>
      </c>
      <c r="S50" s="75" t="e">
        <f>一覧表女子!$N72&amp;" "&amp;一覧表女子!$M72</f>
        <v>#N/A</v>
      </c>
      <c r="T50" s="76" t="s">
        <v>135</v>
      </c>
      <c r="U50" s="76" t="s">
        <v>134</v>
      </c>
      <c r="W50" s="71" t="s">
        <v>136</v>
      </c>
      <c r="X50" s="75" t="str">
        <f>一覧表男子!$D72&amp;"　　"&amp;一覧表男子!$E72</f>
        <v>　　</v>
      </c>
    </row>
    <row r="51" spans="1:24" x14ac:dyDescent="0.2">
      <c r="A51" s="75">
        <v>49</v>
      </c>
      <c r="B51" s="75"/>
      <c r="C51" s="75"/>
      <c r="D51" s="75"/>
      <c r="E51" s="75" t="str">
        <f>一覧表男子!$D73&amp;"　　"&amp;一覧表男子!$E73&amp;" ("&amp;一覧表男子!$H73&amp;")"</f>
        <v>　　 ()</v>
      </c>
      <c r="F51" s="75" t="str">
        <f>一覧表男子!$F73&amp;" "&amp;一覧表男子!$G73</f>
        <v xml:space="preserve"> </v>
      </c>
      <c r="G51" s="75" t="e">
        <f>一覧表男子!$K73&amp;" "&amp;一覧表男子!$J73</f>
        <v>#N/A</v>
      </c>
      <c r="H51" s="75" t="e">
        <f>一覧表男子!$N73&amp;" "&amp;一覧表男子!$M73</f>
        <v>#N/A</v>
      </c>
      <c r="I51" s="75" t="s">
        <v>133</v>
      </c>
      <c r="J51" s="76" t="s">
        <v>134</v>
      </c>
      <c r="L51" s="75">
        <v>49</v>
      </c>
      <c r="M51" s="75"/>
      <c r="N51" s="75"/>
      <c r="O51" s="75"/>
      <c r="P51" s="75" t="str">
        <f>一覧表女子!$D73&amp;"　　"&amp;一覧表女子!$E73&amp;" ("&amp;一覧表女子!$H73&amp;")"</f>
        <v>　　 ()</v>
      </c>
      <c r="Q51" s="75" t="str">
        <f>一覧表女子!$F73&amp;" "&amp;一覧表女子!$G73</f>
        <v xml:space="preserve"> </v>
      </c>
      <c r="R51" s="75" t="e">
        <f>一覧表女子!$K73&amp;" "&amp;一覧表女子!$J73</f>
        <v>#N/A</v>
      </c>
      <c r="S51" s="75" t="e">
        <f>一覧表女子!$N73&amp;" "&amp;一覧表女子!$M73</f>
        <v>#N/A</v>
      </c>
      <c r="T51" s="76" t="s">
        <v>135</v>
      </c>
      <c r="U51" s="76" t="s">
        <v>134</v>
      </c>
      <c r="W51" s="71" t="s">
        <v>136</v>
      </c>
      <c r="X51" s="75" t="str">
        <f>一覧表男子!$D73&amp;"　　"&amp;一覧表男子!$E73</f>
        <v>　　</v>
      </c>
    </row>
    <row r="52" spans="1:24" x14ac:dyDescent="0.2">
      <c r="A52" s="75">
        <v>50</v>
      </c>
      <c r="B52" s="75"/>
      <c r="C52" s="75"/>
      <c r="D52" s="75"/>
      <c r="E52" s="75" t="str">
        <f>一覧表男子!$D74&amp;"　　"&amp;一覧表男子!$E74&amp;" ("&amp;一覧表男子!$H74&amp;")"</f>
        <v>　　 ()</v>
      </c>
      <c r="F52" s="75" t="str">
        <f>一覧表男子!$F74&amp;" "&amp;一覧表男子!$G74</f>
        <v xml:space="preserve"> </v>
      </c>
      <c r="G52" s="75" t="e">
        <f>一覧表男子!$K74&amp;" "&amp;一覧表男子!$J74</f>
        <v>#N/A</v>
      </c>
      <c r="H52" s="75" t="e">
        <f>一覧表男子!$N74&amp;" "&amp;一覧表男子!$M74</f>
        <v>#N/A</v>
      </c>
      <c r="I52" s="75" t="s">
        <v>133</v>
      </c>
      <c r="J52" s="76" t="s">
        <v>134</v>
      </c>
      <c r="L52" s="75">
        <v>50</v>
      </c>
      <c r="M52" s="75"/>
      <c r="N52" s="75"/>
      <c r="O52" s="75"/>
      <c r="P52" s="75" t="str">
        <f>一覧表女子!$D74&amp;"　　"&amp;一覧表女子!$E74&amp;" ("&amp;一覧表女子!$H74&amp;")"</f>
        <v>　　 ()</v>
      </c>
      <c r="Q52" s="75" t="str">
        <f>一覧表女子!$F74&amp;" "&amp;一覧表女子!$G74</f>
        <v xml:space="preserve"> </v>
      </c>
      <c r="R52" s="75" t="e">
        <f>一覧表女子!$K74&amp;" "&amp;一覧表女子!$J74</f>
        <v>#N/A</v>
      </c>
      <c r="S52" s="75" t="e">
        <f>一覧表女子!$N74&amp;" "&amp;一覧表女子!$M74</f>
        <v>#N/A</v>
      </c>
      <c r="T52" s="76" t="s">
        <v>135</v>
      </c>
      <c r="U52" s="76" t="s">
        <v>134</v>
      </c>
      <c r="W52" s="71" t="s">
        <v>136</v>
      </c>
      <c r="X52" s="75" t="str">
        <f>一覧表男子!$D74&amp;"　　"&amp;一覧表男子!$E74</f>
        <v>　　</v>
      </c>
    </row>
    <row r="53" spans="1:24" x14ac:dyDescent="0.2">
      <c r="A53" s="75">
        <v>51</v>
      </c>
      <c r="B53" s="75"/>
      <c r="C53" s="75"/>
      <c r="D53" s="75"/>
      <c r="E53" s="75" t="str">
        <f>一覧表男子!$D75&amp;"　　"&amp;一覧表男子!$E75&amp;" ("&amp;一覧表男子!$H75&amp;")"</f>
        <v>　　 ()</v>
      </c>
      <c r="F53" s="75" t="str">
        <f>一覧表男子!$F75&amp;" "&amp;一覧表男子!$G75</f>
        <v xml:space="preserve"> </v>
      </c>
      <c r="G53" s="75" t="e">
        <f>一覧表男子!$K75&amp;" "&amp;一覧表男子!$J75</f>
        <v>#N/A</v>
      </c>
      <c r="H53" s="75" t="e">
        <f>一覧表男子!$N75&amp;" "&amp;一覧表男子!$M75</f>
        <v>#N/A</v>
      </c>
      <c r="I53" s="75" t="s">
        <v>133</v>
      </c>
      <c r="J53" s="76" t="s">
        <v>134</v>
      </c>
      <c r="L53" s="75">
        <v>51</v>
      </c>
      <c r="M53" s="75"/>
      <c r="N53" s="75"/>
      <c r="O53" s="75"/>
      <c r="P53" s="75" t="str">
        <f>一覧表女子!$D75&amp;"　　"&amp;一覧表女子!$E75&amp;" ("&amp;一覧表女子!$H75&amp;")"</f>
        <v>　　 ()</v>
      </c>
      <c r="Q53" s="75" t="str">
        <f>一覧表女子!$F75&amp;" "&amp;一覧表女子!$G75</f>
        <v xml:space="preserve"> </v>
      </c>
      <c r="R53" s="75" t="e">
        <f>一覧表女子!$K75&amp;" "&amp;一覧表女子!$J75</f>
        <v>#N/A</v>
      </c>
      <c r="S53" s="75" t="e">
        <f>一覧表女子!$N75&amp;" "&amp;一覧表女子!$M75</f>
        <v>#N/A</v>
      </c>
      <c r="T53" s="76" t="s">
        <v>135</v>
      </c>
      <c r="U53" s="76" t="s">
        <v>134</v>
      </c>
      <c r="W53" s="71" t="s">
        <v>136</v>
      </c>
      <c r="X53" s="75" t="str">
        <f>一覧表男子!$D75&amp;"　　"&amp;一覧表男子!$E75</f>
        <v>　　</v>
      </c>
    </row>
    <row r="54" spans="1:24" x14ac:dyDescent="0.2">
      <c r="A54" s="75">
        <v>52</v>
      </c>
      <c r="B54" s="75"/>
      <c r="C54" s="75"/>
      <c r="D54" s="75"/>
      <c r="E54" s="75" t="str">
        <f>一覧表男子!$D76&amp;"　　"&amp;一覧表男子!$E76&amp;" ("&amp;一覧表男子!$H76&amp;")"</f>
        <v>　　 ()</v>
      </c>
      <c r="F54" s="75" t="str">
        <f>一覧表男子!$F76&amp;" "&amp;一覧表男子!$G76</f>
        <v xml:space="preserve"> </v>
      </c>
      <c r="G54" s="75" t="e">
        <f>一覧表男子!$K76&amp;" "&amp;一覧表男子!$J76</f>
        <v>#N/A</v>
      </c>
      <c r="H54" s="75" t="e">
        <f>一覧表男子!$N76&amp;" "&amp;一覧表男子!$M76</f>
        <v>#N/A</v>
      </c>
      <c r="I54" s="75" t="s">
        <v>133</v>
      </c>
      <c r="J54" s="76" t="s">
        <v>134</v>
      </c>
      <c r="L54" s="75">
        <v>52</v>
      </c>
      <c r="M54" s="75"/>
      <c r="N54" s="75"/>
      <c r="O54" s="75"/>
      <c r="P54" s="75" t="str">
        <f>一覧表女子!$D76&amp;"　　"&amp;一覧表女子!$E76&amp;" ("&amp;一覧表女子!$H76&amp;")"</f>
        <v>　　 ()</v>
      </c>
      <c r="Q54" s="75" t="str">
        <f>一覧表女子!$F76&amp;" "&amp;一覧表女子!$G76</f>
        <v xml:space="preserve"> </v>
      </c>
      <c r="R54" s="75" t="e">
        <f>一覧表女子!$K76&amp;" "&amp;一覧表女子!$J76</f>
        <v>#N/A</v>
      </c>
      <c r="S54" s="75" t="e">
        <f>一覧表女子!$N76&amp;" "&amp;一覧表女子!$M76</f>
        <v>#N/A</v>
      </c>
      <c r="T54" s="76" t="s">
        <v>135</v>
      </c>
      <c r="U54" s="76" t="s">
        <v>134</v>
      </c>
      <c r="W54" s="71" t="s">
        <v>136</v>
      </c>
      <c r="X54" s="75" t="str">
        <f>一覧表男子!$D76&amp;"　　"&amp;一覧表男子!$E76</f>
        <v>　　</v>
      </c>
    </row>
    <row r="55" spans="1:24" x14ac:dyDescent="0.2">
      <c r="A55" s="75">
        <v>53</v>
      </c>
      <c r="B55" s="75"/>
      <c r="C55" s="75"/>
      <c r="D55" s="75"/>
      <c r="E55" s="75" t="str">
        <f>一覧表男子!$D77&amp;"　　"&amp;一覧表男子!$E77&amp;" ("&amp;一覧表男子!$H77&amp;")"</f>
        <v>　　 ()</v>
      </c>
      <c r="F55" s="75" t="str">
        <f>一覧表男子!$F77&amp;" "&amp;一覧表男子!$G77</f>
        <v xml:space="preserve"> </v>
      </c>
      <c r="G55" s="75" t="e">
        <f>一覧表男子!$K77&amp;" "&amp;一覧表男子!$J77</f>
        <v>#N/A</v>
      </c>
      <c r="H55" s="75" t="e">
        <f>一覧表男子!$N77&amp;" "&amp;一覧表男子!$M77</f>
        <v>#N/A</v>
      </c>
      <c r="I55" s="75" t="s">
        <v>133</v>
      </c>
      <c r="J55" s="76" t="s">
        <v>134</v>
      </c>
      <c r="L55" s="75">
        <v>53</v>
      </c>
      <c r="M55" s="75"/>
      <c r="N55" s="75"/>
      <c r="O55" s="75"/>
      <c r="P55" s="75" t="str">
        <f>一覧表女子!$D77&amp;"　　"&amp;一覧表女子!$E77&amp;" ("&amp;一覧表女子!$H77&amp;")"</f>
        <v>　　 ()</v>
      </c>
      <c r="Q55" s="75" t="str">
        <f>一覧表女子!$F77&amp;" "&amp;一覧表女子!$G77</f>
        <v xml:space="preserve"> </v>
      </c>
      <c r="R55" s="75" t="e">
        <f>一覧表女子!$K77&amp;" "&amp;一覧表女子!$J77</f>
        <v>#N/A</v>
      </c>
      <c r="S55" s="75" t="e">
        <f>一覧表女子!$N77&amp;" "&amp;一覧表女子!$M77</f>
        <v>#N/A</v>
      </c>
      <c r="T55" s="76" t="s">
        <v>135</v>
      </c>
      <c r="U55" s="76" t="s">
        <v>134</v>
      </c>
      <c r="W55" s="71" t="s">
        <v>136</v>
      </c>
      <c r="X55" s="75" t="str">
        <f>一覧表男子!$D77&amp;"　　"&amp;一覧表男子!$E77</f>
        <v>　　</v>
      </c>
    </row>
    <row r="56" spans="1:24" x14ac:dyDescent="0.2">
      <c r="A56" s="75">
        <v>54</v>
      </c>
      <c r="B56" s="75"/>
      <c r="C56" s="75"/>
      <c r="D56" s="75"/>
      <c r="E56" s="75" t="str">
        <f>一覧表男子!$D78&amp;"　　"&amp;一覧表男子!$E78&amp;" ("&amp;一覧表男子!$H78&amp;")"</f>
        <v>　　 ()</v>
      </c>
      <c r="F56" s="75" t="str">
        <f>一覧表男子!$F78&amp;" "&amp;一覧表男子!$G78</f>
        <v xml:space="preserve"> </v>
      </c>
      <c r="G56" s="75" t="e">
        <f>一覧表男子!$K78&amp;" "&amp;一覧表男子!$J78</f>
        <v>#N/A</v>
      </c>
      <c r="H56" s="75" t="e">
        <f>一覧表男子!$N78&amp;" "&amp;一覧表男子!$M78</f>
        <v>#N/A</v>
      </c>
      <c r="I56" s="75" t="s">
        <v>133</v>
      </c>
      <c r="J56" s="76" t="s">
        <v>134</v>
      </c>
      <c r="L56" s="75">
        <v>54</v>
      </c>
      <c r="M56" s="75"/>
      <c r="N56" s="75"/>
      <c r="O56" s="75"/>
      <c r="P56" s="75" t="str">
        <f>一覧表女子!$D78&amp;"　　"&amp;一覧表女子!$E78&amp;" ("&amp;一覧表女子!$H78&amp;")"</f>
        <v>　　 ()</v>
      </c>
      <c r="Q56" s="75" t="str">
        <f>一覧表女子!$F78&amp;" "&amp;一覧表女子!$G78</f>
        <v xml:space="preserve"> </v>
      </c>
      <c r="R56" s="75" t="e">
        <f>一覧表女子!$K78&amp;" "&amp;一覧表女子!$J78</f>
        <v>#N/A</v>
      </c>
      <c r="S56" s="75" t="e">
        <f>一覧表女子!$N78&amp;" "&amp;一覧表女子!$M78</f>
        <v>#N/A</v>
      </c>
      <c r="T56" s="76" t="s">
        <v>135</v>
      </c>
      <c r="U56" s="76" t="s">
        <v>134</v>
      </c>
      <c r="W56" s="71" t="s">
        <v>136</v>
      </c>
      <c r="X56" s="75" t="str">
        <f>一覧表男子!$D78&amp;"　　"&amp;一覧表男子!$E78</f>
        <v>　　</v>
      </c>
    </row>
    <row r="57" spans="1:24" x14ac:dyDescent="0.2">
      <c r="A57" s="75">
        <v>55</v>
      </c>
      <c r="B57" s="75"/>
      <c r="C57" s="75"/>
      <c r="D57" s="75"/>
      <c r="E57" s="75" t="str">
        <f>一覧表男子!$D79&amp;"　　"&amp;一覧表男子!$E79&amp;" ("&amp;一覧表男子!$H79&amp;")"</f>
        <v>　　 ()</v>
      </c>
      <c r="F57" s="75" t="str">
        <f>一覧表男子!$F79&amp;" "&amp;一覧表男子!$G79</f>
        <v xml:space="preserve"> </v>
      </c>
      <c r="G57" s="75" t="e">
        <f>一覧表男子!$K79&amp;" "&amp;一覧表男子!$J79</f>
        <v>#N/A</v>
      </c>
      <c r="H57" s="75" t="e">
        <f>一覧表男子!$N79&amp;" "&amp;一覧表男子!$M79</f>
        <v>#N/A</v>
      </c>
      <c r="I57" s="75" t="s">
        <v>133</v>
      </c>
      <c r="J57" s="76" t="s">
        <v>134</v>
      </c>
      <c r="L57" s="75">
        <v>55</v>
      </c>
      <c r="M57" s="75"/>
      <c r="N57" s="75"/>
      <c r="O57" s="75"/>
      <c r="P57" s="75" t="str">
        <f>一覧表女子!$D79&amp;"　　"&amp;一覧表女子!$E79&amp;" ("&amp;一覧表女子!$H79&amp;")"</f>
        <v>　　 ()</v>
      </c>
      <c r="Q57" s="75" t="str">
        <f>一覧表女子!$F79&amp;" "&amp;一覧表女子!$G79</f>
        <v xml:space="preserve"> </v>
      </c>
      <c r="R57" s="75" t="e">
        <f>一覧表女子!$K79&amp;" "&amp;一覧表女子!$J79</f>
        <v>#N/A</v>
      </c>
      <c r="S57" s="75" t="e">
        <f>一覧表女子!$N79&amp;" "&amp;一覧表女子!$M79</f>
        <v>#N/A</v>
      </c>
      <c r="T57" s="76" t="s">
        <v>135</v>
      </c>
      <c r="U57" s="76" t="s">
        <v>134</v>
      </c>
      <c r="W57" s="71" t="s">
        <v>136</v>
      </c>
      <c r="X57" s="75" t="str">
        <f>一覧表男子!$D79&amp;"　　"&amp;一覧表男子!$E79</f>
        <v>　　</v>
      </c>
    </row>
    <row r="58" spans="1:24" x14ac:dyDescent="0.2">
      <c r="A58" s="75">
        <v>56</v>
      </c>
      <c r="B58" s="75"/>
      <c r="C58" s="75"/>
      <c r="D58" s="75"/>
      <c r="E58" s="75" t="str">
        <f>一覧表男子!$D80&amp;"　　"&amp;一覧表男子!$E80&amp;" ("&amp;一覧表男子!$H80&amp;")"</f>
        <v>　　 ()</v>
      </c>
      <c r="F58" s="75" t="str">
        <f>一覧表男子!$F80&amp;" "&amp;一覧表男子!$G80</f>
        <v xml:space="preserve"> </v>
      </c>
      <c r="G58" s="75" t="e">
        <f>一覧表男子!$K80&amp;" "&amp;一覧表男子!$J80</f>
        <v>#N/A</v>
      </c>
      <c r="H58" s="75" t="e">
        <f>一覧表男子!$N80&amp;" "&amp;一覧表男子!$M80</f>
        <v>#N/A</v>
      </c>
      <c r="I58" s="75" t="s">
        <v>133</v>
      </c>
      <c r="J58" s="76" t="s">
        <v>134</v>
      </c>
      <c r="L58" s="75">
        <v>56</v>
      </c>
      <c r="M58" s="75"/>
      <c r="N58" s="75"/>
      <c r="O58" s="75"/>
      <c r="P58" s="75" t="str">
        <f>一覧表女子!$D80&amp;"　　"&amp;一覧表女子!$E80&amp;" ("&amp;一覧表女子!$H80&amp;")"</f>
        <v>　　 ()</v>
      </c>
      <c r="Q58" s="75" t="str">
        <f>一覧表女子!$F80&amp;" "&amp;一覧表女子!$G80</f>
        <v xml:space="preserve"> </v>
      </c>
      <c r="R58" s="75" t="e">
        <f>一覧表女子!$K80&amp;" "&amp;一覧表女子!$J80</f>
        <v>#N/A</v>
      </c>
      <c r="S58" s="75" t="e">
        <f>一覧表女子!$N80&amp;" "&amp;一覧表女子!$M80</f>
        <v>#N/A</v>
      </c>
      <c r="T58" s="76" t="s">
        <v>135</v>
      </c>
      <c r="U58" s="76" t="s">
        <v>134</v>
      </c>
      <c r="W58" s="71" t="s">
        <v>136</v>
      </c>
      <c r="X58" s="75" t="str">
        <f>一覧表男子!$D80&amp;"　　"&amp;一覧表男子!$E80</f>
        <v>　　</v>
      </c>
    </row>
    <row r="59" spans="1:24" x14ac:dyDescent="0.2">
      <c r="A59" s="75">
        <v>57</v>
      </c>
      <c r="B59" s="75"/>
      <c r="C59" s="75"/>
      <c r="D59" s="75"/>
      <c r="E59" s="75" t="str">
        <f>一覧表男子!$D81&amp;"　　"&amp;一覧表男子!$E81&amp;" ("&amp;一覧表男子!$H81&amp;")"</f>
        <v>　　 ()</v>
      </c>
      <c r="F59" s="75" t="str">
        <f>一覧表男子!$F81&amp;" "&amp;一覧表男子!$G81</f>
        <v xml:space="preserve"> </v>
      </c>
      <c r="G59" s="75" t="e">
        <f>一覧表男子!$K81&amp;" "&amp;一覧表男子!$J81</f>
        <v>#N/A</v>
      </c>
      <c r="H59" s="75" t="e">
        <f>一覧表男子!$N81&amp;" "&amp;一覧表男子!$M81</f>
        <v>#N/A</v>
      </c>
      <c r="I59" s="75" t="s">
        <v>133</v>
      </c>
      <c r="J59" s="76" t="s">
        <v>134</v>
      </c>
      <c r="L59" s="75">
        <v>57</v>
      </c>
      <c r="M59" s="75"/>
      <c r="N59" s="75"/>
      <c r="O59" s="75"/>
      <c r="P59" s="75" t="str">
        <f>一覧表女子!$D81&amp;"　　"&amp;一覧表女子!$E81&amp;" ("&amp;一覧表女子!$H81&amp;")"</f>
        <v>　　 ()</v>
      </c>
      <c r="Q59" s="75" t="str">
        <f>一覧表女子!$F81&amp;" "&amp;一覧表女子!$G81</f>
        <v xml:space="preserve"> </v>
      </c>
      <c r="R59" s="75" t="e">
        <f>一覧表女子!$K81&amp;" "&amp;一覧表女子!$J81</f>
        <v>#N/A</v>
      </c>
      <c r="S59" s="75" t="e">
        <f>一覧表女子!$N81&amp;" "&amp;一覧表女子!$M81</f>
        <v>#N/A</v>
      </c>
      <c r="T59" s="76" t="s">
        <v>135</v>
      </c>
      <c r="U59" s="76" t="s">
        <v>134</v>
      </c>
      <c r="W59" s="71" t="s">
        <v>136</v>
      </c>
      <c r="X59" s="75" t="str">
        <f>一覧表男子!$D81&amp;"　　"&amp;一覧表男子!$E81</f>
        <v>　　</v>
      </c>
    </row>
    <row r="60" spans="1:24" x14ac:dyDescent="0.2">
      <c r="A60" s="75">
        <v>58</v>
      </c>
      <c r="B60" s="75"/>
      <c r="C60" s="75"/>
      <c r="D60" s="75"/>
      <c r="E60" s="75" t="str">
        <f>一覧表男子!$D82&amp;"　　"&amp;一覧表男子!$E82&amp;" ("&amp;一覧表男子!$H82&amp;")"</f>
        <v>　　 ()</v>
      </c>
      <c r="F60" s="75" t="str">
        <f>一覧表男子!$F82&amp;" "&amp;一覧表男子!$G82</f>
        <v xml:space="preserve"> </v>
      </c>
      <c r="G60" s="75" t="e">
        <f>一覧表男子!$K82&amp;" "&amp;一覧表男子!$J82</f>
        <v>#N/A</v>
      </c>
      <c r="H60" s="75" t="e">
        <f>一覧表男子!$N82&amp;" "&amp;一覧表男子!$M82</f>
        <v>#N/A</v>
      </c>
      <c r="I60" s="75" t="s">
        <v>133</v>
      </c>
      <c r="J60" s="76" t="s">
        <v>134</v>
      </c>
      <c r="L60" s="75">
        <v>58</v>
      </c>
      <c r="M60" s="75"/>
      <c r="N60" s="75"/>
      <c r="O60" s="75"/>
      <c r="P60" s="75" t="str">
        <f>一覧表女子!$D82&amp;"　　"&amp;一覧表女子!$E82&amp;" ("&amp;一覧表女子!$H82&amp;")"</f>
        <v>　　 ()</v>
      </c>
      <c r="Q60" s="75" t="str">
        <f>一覧表女子!$F82&amp;" "&amp;一覧表女子!$G82</f>
        <v xml:space="preserve"> </v>
      </c>
      <c r="R60" s="75" t="e">
        <f>一覧表女子!$K82&amp;" "&amp;一覧表女子!$J82</f>
        <v>#N/A</v>
      </c>
      <c r="S60" s="75" t="e">
        <f>一覧表女子!$N82&amp;" "&amp;一覧表女子!$M82</f>
        <v>#N/A</v>
      </c>
      <c r="T60" s="76" t="s">
        <v>135</v>
      </c>
      <c r="U60" s="76" t="s">
        <v>134</v>
      </c>
      <c r="W60" s="71" t="s">
        <v>136</v>
      </c>
      <c r="X60" s="75" t="str">
        <f>一覧表男子!$D82&amp;"　　"&amp;一覧表男子!$E82</f>
        <v>　　</v>
      </c>
    </row>
    <row r="61" spans="1:24" x14ac:dyDescent="0.2">
      <c r="A61" s="75">
        <v>59</v>
      </c>
      <c r="B61" s="75"/>
      <c r="C61" s="75"/>
      <c r="D61" s="75"/>
      <c r="E61" s="75" t="str">
        <f>一覧表男子!$D83&amp;"　　"&amp;一覧表男子!$E83&amp;" ("&amp;一覧表男子!$H83&amp;")"</f>
        <v>　　 ()</v>
      </c>
      <c r="F61" s="75" t="str">
        <f>一覧表男子!$F83&amp;" "&amp;一覧表男子!$G83</f>
        <v xml:space="preserve"> </v>
      </c>
      <c r="G61" s="75" t="e">
        <f>一覧表男子!$K83&amp;" "&amp;一覧表男子!$J83</f>
        <v>#N/A</v>
      </c>
      <c r="H61" s="75" t="e">
        <f>一覧表男子!$N83&amp;" "&amp;一覧表男子!$M83</f>
        <v>#N/A</v>
      </c>
      <c r="I61" s="75" t="s">
        <v>133</v>
      </c>
      <c r="J61" s="76" t="s">
        <v>134</v>
      </c>
      <c r="L61" s="75">
        <v>59</v>
      </c>
      <c r="M61" s="75"/>
      <c r="N61" s="75"/>
      <c r="O61" s="75"/>
      <c r="P61" s="75" t="str">
        <f>一覧表女子!$D83&amp;"　　"&amp;一覧表女子!$E83&amp;" ("&amp;一覧表女子!$H83&amp;")"</f>
        <v>　　 ()</v>
      </c>
      <c r="Q61" s="75" t="str">
        <f>一覧表女子!$F83&amp;" "&amp;一覧表女子!$G83</f>
        <v xml:space="preserve"> </v>
      </c>
      <c r="R61" s="75" t="e">
        <f>一覧表女子!$K83&amp;" "&amp;一覧表女子!$J83</f>
        <v>#N/A</v>
      </c>
      <c r="S61" s="75" t="e">
        <f>一覧表女子!$N83&amp;" "&amp;一覧表女子!$M83</f>
        <v>#N/A</v>
      </c>
      <c r="T61" s="76" t="s">
        <v>135</v>
      </c>
      <c r="U61" s="76" t="s">
        <v>134</v>
      </c>
      <c r="W61" s="71" t="s">
        <v>136</v>
      </c>
      <c r="X61" s="75" t="str">
        <f>一覧表男子!$D83&amp;"　　"&amp;一覧表男子!$E83</f>
        <v>　　</v>
      </c>
    </row>
    <row r="62" spans="1:24" x14ac:dyDescent="0.2">
      <c r="A62" s="75">
        <v>60</v>
      </c>
      <c r="B62" s="75"/>
      <c r="C62" s="75"/>
      <c r="D62" s="75"/>
      <c r="E62" s="75" t="str">
        <f>一覧表男子!$D84&amp;"　　"&amp;一覧表男子!$E84&amp;" ("&amp;一覧表男子!$H84&amp;")"</f>
        <v>　　 ()</v>
      </c>
      <c r="F62" s="75" t="str">
        <f>一覧表男子!$F84&amp;" "&amp;一覧表男子!$G84</f>
        <v xml:space="preserve"> </v>
      </c>
      <c r="G62" s="75" t="e">
        <f>一覧表男子!$K84&amp;" "&amp;一覧表男子!$J84</f>
        <v>#N/A</v>
      </c>
      <c r="H62" s="75" t="e">
        <f>一覧表男子!$N84&amp;" "&amp;一覧表男子!$M84</f>
        <v>#N/A</v>
      </c>
      <c r="I62" s="75" t="s">
        <v>133</v>
      </c>
      <c r="J62" s="76" t="s">
        <v>134</v>
      </c>
      <c r="L62" s="75">
        <v>60</v>
      </c>
      <c r="M62" s="75"/>
      <c r="N62" s="75"/>
      <c r="O62" s="75"/>
      <c r="P62" s="75" t="str">
        <f>一覧表女子!$D84&amp;"　　"&amp;一覧表女子!$E84&amp;" ("&amp;一覧表女子!$H84&amp;")"</f>
        <v>　　 ()</v>
      </c>
      <c r="Q62" s="75" t="str">
        <f>一覧表女子!$F84&amp;" "&amp;一覧表女子!$G84</f>
        <v xml:space="preserve"> </v>
      </c>
      <c r="R62" s="75" t="e">
        <f>一覧表女子!$K84&amp;" "&amp;一覧表女子!$J84</f>
        <v>#N/A</v>
      </c>
      <c r="S62" s="75" t="e">
        <f>一覧表女子!$N84&amp;" "&amp;一覧表女子!$M84</f>
        <v>#N/A</v>
      </c>
      <c r="T62" s="76" t="s">
        <v>135</v>
      </c>
      <c r="U62" s="76" t="s">
        <v>134</v>
      </c>
      <c r="W62" s="71" t="s">
        <v>136</v>
      </c>
      <c r="X62" s="75" t="str">
        <f>一覧表男子!$D84&amp;"　　"&amp;一覧表男子!$E84</f>
        <v>　　</v>
      </c>
    </row>
    <row r="63" spans="1:24" x14ac:dyDescent="0.2">
      <c r="J63" s="72"/>
      <c r="T63" s="72"/>
      <c r="U63" s="72"/>
      <c r="W63" s="71" t="s">
        <v>137</v>
      </c>
      <c r="X63" s="75" t="str">
        <f>一覧表女子!$D25&amp;"　　"&amp;一覧表女子!$E25</f>
        <v>　　</v>
      </c>
    </row>
    <row r="64" spans="1:24" x14ac:dyDescent="0.2">
      <c r="J64" s="72"/>
      <c r="T64" s="72"/>
      <c r="U64" s="72"/>
      <c r="W64" s="71" t="s">
        <v>137</v>
      </c>
      <c r="X64" s="75" t="str">
        <f>一覧表女子!$D26&amp;"　　"&amp;一覧表女子!$E26</f>
        <v>　　</v>
      </c>
    </row>
    <row r="65" spans="10:24" x14ac:dyDescent="0.2">
      <c r="J65" s="72"/>
      <c r="T65" s="72"/>
      <c r="U65" s="72"/>
      <c r="W65" s="71" t="s">
        <v>137</v>
      </c>
      <c r="X65" s="75" t="str">
        <f>一覧表女子!$D27&amp;"　　"&amp;一覧表女子!$E27</f>
        <v>　　</v>
      </c>
    </row>
    <row r="66" spans="10:24" x14ac:dyDescent="0.2">
      <c r="J66" s="72"/>
      <c r="T66" s="72"/>
      <c r="U66" s="72"/>
      <c r="W66" s="71" t="s">
        <v>137</v>
      </c>
      <c r="X66" s="75" t="str">
        <f>一覧表女子!$D28&amp;"　　"&amp;一覧表女子!$E28</f>
        <v>　　</v>
      </c>
    </row>
    <row r="67" spans="10:24" x14ac:dyDescent="0.2">
      <c r="J67" s="72"/>
      <c r="T67" s="72"/>
      <c r="U67" s="72"/>
      <c r="W67" s="71" t="s">
        <v>137</v>
      </c>
      <c r="X67" s="75" t="str">
        <f>一覧表女子!$D29&amp;"　　"&amp;一覧表女子!$E29</f>
        <v>　　</v>
      </c>
    </row>
    <row r="68" spans="10:24" x14ac:dyDescent="0.2">
      <c r="J68" s="72"/>
      <c r="T68" s="72"/>
      <c r="U68" s="72"/>
      <c r="W68" s="71" t="s">
        <v>137</v>
      </c>
      <c r="X68" s="75" t="str">
        <f>一覧表女子!$D30&amp;"　　"&amp;一覧表女子!$E30</f>
        <v>　　</v>
      </c>
    </row>
    <row r="69" spans="10:24" x14ac:dyDescent="0.2">
      <c r="J69" s="72"/>
      <c r="T69" s="72"/>
      <c r="U69" s="72"/>
      <c r="W69" s="71" t="s">
        <v>137</v>
      </c>
      <c r="X69" s="75" t="str">
        <f>一覧表女子!$D31&amp;"　　"&amp;一覧表女子!$E31</f>
        <v>　　</v>
      </c>
    </row>
    <row r="70" spans="10:24" x14ac:dyDescent="0.2">
      <c r="J70" s="72"/>
      <c r="T70" s="72"/>
      <c r="U70" s="72"/>
      <c r="W70" s="71" t="s">
        <v>137</v>
      </c>
      <c r="X70" s="75" t="str">
        <f>一覧表女子!$D32&amp;"　　"&amp;一覧表女子!$E32</f>
        <v>　　</v>
      </c>
    </row>
    <row r="71" spans="10:24" x14ac:dyDescent="0.2">
      <c r="J71" s="72"/>
      <c r="T71" s="72"/>
      <c r="U71" s="72"/>
      <c r="W71" s="71" t="s">
        <v>137</v>
      </c>
      <c r="X71" s="75" t="str">
        <f>一覧表女子!$D33&amp;"　　"&amp;一覧表女子!$E33</f>
        <v>　　</v>
      </c>
    </row>
    <row r="72" spans="10:24" x14ac:dyDescent="0.2">
      <c r="J72" s="72"/>
      <c r="T72" s="72"/>
      <c r="U72" s="72"/>
      <c r="W72" s="71" t="s">
        <v>137</v>
      </c>
      <c r="X72" s="75" t="str">
        <f>一覧表女子!$D34&amp;"　　"&amp;一覧表女子!$E34</f>
        <v>　　</v>
      </c>
    </row>
    <row r="73" spans="10:24" x14ac:dyDescent="0.2">
      <c r="J73" s="72"/>
      <c r="T73" s="72"/>
      <c r="U73" s="72"/>
      <c r="W73" s="71" t="s">
        <v>137</v>
      </c>
      <c r="X73" s="75" t="str">
        <f>一覧表女子!$D35&amp;"　　"&amp;一覧表女子!$E35</f>
        <v>　　</v>
      </c>
    </row>
    <row r="74" spans="10:24" x14ac:dyDescent="0.2">
      <c r="J74" s="72"/>
      <c r="T74" s="72"/>
      <c r="U74" s="72"/>
      <c r="W74" s="71" t="s">
        <v>137</v>
      </c>
      <c r="X74" s="75" t="str">
        <f>一覧表女子!$D36&amp;"　　"&amp;一覧表女子!$E36</f>
        <v>　　</v>
      </c>
    </row>
    <row r="75" spans="10:24" x14ac:dyDescent="0.2">
      <c r="J75" s="72"/>
      <c r="T75" s="72"/>
      <c r="U75" s="72"/>
      <c r="W75" s="71" t="s">
        <v>137</v>
      </c>
      <c r="X75" s="75" t="str">
        <f>一覧表女子!$D37&amp;"　　"&amp;一覧表女子!$E37</f>
        <v>　　</v>
      </c>
    </row>
    <row r="76" spans="10:24" x14ac:dyDescent="0.2">
      <c r="J76" s="72"/>
      <c r="T76" s="72"/>
      <c r="U76" s="72"/>
      <c r="W76" s="71" t="s">
        <v>137</v>
      </c>
      <c r="X76" s="75" t="str">
        <f>一覧表女子!$D38&amp;"　　"&amp;一覧表女子!$E38</f>
        <v>　　</v>
      </c>
    </row>
    <row r="77" spans="10:24" x14ac:dyDescent="0.2">
      <c r="J77" s="72"/>
      <c r="T77" s="72"/>
      <c r="U77" s="72"/>
      <c r="W77" s="71" t="s">
        <v>137</v>
      </c>
      <c r="X77" s="75" t="str">
        <f>一覧表女子!$D39&amp;"　　"&amp;一覧表女子!$E39</f>
        <v>　　</v>
      </c>
    </row>
    <row r="78" spans="10:24" x14ac:dyDescent="0.2">
      <c r="J78" s="72"/>
      <c r="T78" s="72"/>
      <c r="U78" s="72"/>
      <c r="W78" s="71" t="s">
        <v>137</v>
      </c>
      <c r="X78" s="75" t="str">
        <f>一覧表女子!$D40&amp;"　　"&amp;一覧表女子!$E40</f>
        <v>　　</v>
      </c>
    </row>
    <row r="79" spans="10:24" x14ac:dyDescent="0.2">
      <c r="J79" s="72"/>
      <c r="T79" s="72"/>
      <c r="U79" s="72"/>
      <c r="W79" s="71" t="s">
        <v>137</v>
      </c>
      <c r="X79" s="75" t="str">
        <f>一覧表女子!$D41&amp;"　　"&amp;一覧表女子!$E41</f>
        <v>　　</v>
      </c>
    </row>
    <row r="80" spans="10:24" x14ac:dyDescent="0.2">
      <c r="J80" s="72"/>
      <c r="T80" s="72"/>
      <c r="U80" s="72"/>
      <c r="W80" s="71" t="s">
        <v>137</v>
      </c>
      <c r="X80" s="75" t="str">
        <f>一覧表女子!$D42&amp;"　　"&amp;一覧表女子!$E42</f>
        <v>　　</v>
      </c>
    </row>
    <row r="81" spans="10:24" x14ac:dyDescent="0.2">
      <c r="J81" s="72"/>
      <c r="T81" s="72"/>
      <c r="U81" s="72"/>
      <c r="W81" s="71" t="s">
        <v>137</v>
      </c>
      <c r="X81" s="75" t="str">
        <f>一覧表女子!$D43&amp;"　　"&amp;一覧表女子!$E43</f>
        <v>　　</v>
      </c>
    </row>
    <row r="82" spans="10:24" x14ac:dyDescent="0.2">
      <c r="J82" s="72"/>
      <c r="T82" s="72"/>
      <c r="U82" s="72"/>
      <c r="W82" s="71" t="s">
        <v>137</v>
      </c>
      <c r="X82" s="75" t="str">
        <f>一覧表女子!$D44&amp;"　　"&amp;一覧表女子!$E44</f>
        <v>　　</v>
      </c>
    </row>
    <row r="83" spans="10:24" x14ac:dyDescent="0.2">
      <c r="W83" s="71" t="s">
        <v>137</v>
      </c>
      <c r="X83" s="75" t="str">
        <f>一覧表女子!$D45&amp;"　　"&amp;一覧表女子!$E45</f>
        <v>　　</v>
      </c>
    </row>
    <row r="84" spans="10:24" x14ac:dyDescent="0.2">
      <c r="W84" s="71" t="s">
        <v>137</v>
      </c>
      <c r="X84" s="75" t="str">
        <f>一覧表女子!$D46&amp;"　　"&amp;一覧表女子!$E46</f>
        <v>　　</v>
      </c>
    </row>
    <row r="85" spans="10:24" x14ac:dyDescent="0.2">
      <c r="W85" s="71" t="s">
        <v>137</v>
      </c>
      <c r="X85" s="75" t="str">
        <f>一覧表女子!$D47&amp;"　　"&amp;一覧表女子!$E47</f>
        <v>　　</v>
      </c>
    </row>
    <row r="86" spans="10:24" x14ac:dyDescent="0.2">
      <c r="W86" s="71" t="s">
        <v>137</v>
      </c>
      <c r="X86" s="75" t="str">
        <f>一覧表女子!$D48&amp;"　　"&amp;一覧表女子!$E48</f>
        <v>　　</v>
      </c>
    </row>
    <row r="87" spans="10:24" x14ac:dyDescent="0.2">
      <c r="W87" s="71" t="s">
        <v>137</v>
      </c>
      <c r="X87" s="75" t="str">
        <f>一覧表女子!$D49&amp;"　　"&amp;一覧表女子!$E49</f>
        <v>　　</v>
      </c>
    </row>
    <row r="88" spans="10:24" x14ac:dyDescent="0.2">
      <c r="W88" s="71" t="s">
        <v>137</v>
      </c>
      <c r="X88" s="75" t="str">
        <f>一覧表女子!$D50&amp;"　　"&amp;一覧表女子!$E50</f>
        <v>　　</v>
      </c>
    </row>
    <row r="89" spans="10:24" x14ac:dyDescent="0.2">
      <c r="W89" s="71" t="s">
        <v>137</v>
      </c>
      <c r="X89" s="75" t="str">
        <f>一覧表女子!$D51&amp;"　　"&amp;一覧表女子!$E51</f>
        <v>　　</v>
      </c>
    </row>
    <row r="90" spans="10:24" x14ac:dyDescent="0.2">
      <c r="W90" s="71" t="s">
        <v>137</v>
      </c>
      <c r="X90" s="75" t="str">
        <f>一覧表女子!$D52&amp;"　　"&amp;一覧表女子!$E52</f>
        <v>　　</v>
      </c>
    </row>
    <row r="91" spans="10:24" x14ac:dyDescent="0.2">
      <c r="W91" s="71" t="s">
        <v>137</v>
      </c>
      <c r="X91" s="75" t="str">
        <f>一覧表女子!$D53&amp;"　　"&amp;一覧表女子!$E53</f>
        <v>　　</v>
      </c>
    </row>
    <row r="92" spans="10:24" x14ac:dyDescent="0.2">
      <c r="W92" s="71" t="s">
        <v>137</v>
      </c>
      <c r="X92" s="75" t="str">
        <f>一覧表女子!$D54&amp;"　　"&amp;一覧表女子!$E54</f>
        <v>　　</v>
      </c>
    </row>
    <row r="93" spans="10:24" x14ac:dyDescent="0.2">
      <c r="W93" s="71" t="s">
        <v>137</v>
      </c>
      <c r="X93" s="75" t="str">
        <f>一覧表女子!$D55&amp;"　　"&amp;一覧表女子!$E55</f>
        <v>　　</v>
      </c>
    </row>
    <row r="94" spans="10:24" x14ac:dyDescent="0.2">
      <c r="W94" s="71" t="s">
        <v>137</v>
      </c>
      <c r="X94" s="75" t="str">
        <f>一覧表女子!$D56&amp;"　　"&amp;一覧表女子!$E56</f>
        <v>　　</v>
      </c>
    </row>
    <row r="95" spans="10:24" x14ac:dyDescent="0.2">
      <c r="W95" s="71" t="s">
        <v>137</v>
      </c>
      <c r="X95" s="75" t="str">
        <f>一覧表女子!$D57&amp;"　　"&amp;一覧表女子!$E57</f>
        <v>　　</v>
      </c>
    </row>
    <row r="96" spans="10:24" x14ac:dyDescent="0.2">
      <c r="W96" s="71" t="s">
        <v>137</v>
      </c>
      <c r="X96" s="75" t="str">
        <f>一覧表女子!$D58&amp;"　　"&amp;一覧表女子!$E58</f>
        <v>　　</v>
      </c>
    </row>
    <row r="97" spans="23:24" x14ac:dyDescent="0.2">
      <c r="W97" s="71" t="s">
        <v>137</v>
      </c>
      <c r="X97" s="75" t="str">
        <f>一覧表女子!$D59&amp;"　　"&amp;一覧表女子!$E59</f>
        <v>　　</v>
      </c>
    </row>
    <row r="98" spans="23:24" x14ac:dyDescent="0.2">
      <c r="W98" s="71" t="s">
        <v>137</v>
      </c>
      <c r="X98" s="75" t="str">
        <f>一覧表女子!$D60&amp;"　　"&amp;一覧表女子!$E60</f>
        <v>　　</v>
      </c>
    </row>
    <row r="99" spans="23:24" x14ac:dyDescent="0.2">
      <c r="W99" s="71" t="s">
        <v>137</v>
      </c>
      <c r="X99" s="75" t="str">
        <f>一覧表女子!$D61&amp;"　　"&amp;一覧表女子!$E61</f>
        <v>　　</v>
      </c>
    </row>
    <row r="100" spans="23:24" x14ac:dyDescent="0.2">
      <c r="W100" s="71" t="s">
        <v>137</v>
      </c>
      <c r="X100" s="75" t="str">
        <f>一覧表女子!$D62&amp;"　　"&amp;一覧表女子!$E62</f>
        <v>　　</v>
      </c>
    </row>
    <row r="101" spans="23:24" x14ac:dyDescent="0.2">
      <c r="W101" s="71" t="s">
        <v>137</v>
      </c>
      <c r="X101" s="75" t="str">
        <f>一覧表女子!$D63&amp;"　　"&amp;一覧表女子!$E63</f>
        <v>　　</v>
      </c>
    </row>
    <row r="102" spans="23:24" x14ac:dyDescent="0.2">
      <c r="W102" s="71" t="s">
        <v>137</v>
      </c>
      <c r="X102" s="75" t="str">
        <f>一覧表女子!$D64&amp;"　　"&amp;一覧表女子!$E64</f>
        <v>　　</v>
      </c>
    </row>
    <row r="103" spans="23:24" x14ac:dyDescent="0.2">
      <c r="W103" s="71" t="s">
        <v>137</v>
      </c>
      <c r="X103" s="75" t="str">
        <f>一覧表女子!$D65&amp;"　　"&amp;一覧表女子!$E65</f>
        <v>　　</v>
      </c>
    </row>
    <row r="104" spans="23:24" x14ac:dyDescent="0.2">
      <c r="W104" s="71" t="s">
        <v>137</v>
      </c>
      <c r="X104" s="75" t="str">
        <f>一覧表女子!$D66&amp;"　　"&amp;一覧表女子!$E66</f>
        <v>　　</v>
      </c>
    </row>
    <row r="105" spans="23:24" x14ac:dyDescent="0.2">
      <c r="W105" s="71" t="s">
        <v>137</v>
      </c>
      <c r="X105" s="75" t="str">
        <f>一覧表女子!$D67&amp;"　　"&amp;一覧表女子!$E67</f>
        <v>　　</v>
      </c>
    </row>
    <row r="106" spans="23:24" x14ac:dyDescent="0.2">
      <c r="W106" s="71" t="s">
        <v>137</v>
      </c>
      <c r="X106" s="75" t="str">
        <f>一覧表女子!$D68&amp;"　　"&amp;一覧表女子!$E68</f>
        <v>　　</v>
      </c>
    </row>
    <row r="107" spans="23:24" x14ac:dyDescent="0.2">
      <c r="W107" s="71" t="s">
        <v>137</v>
      </c>
      <c r="X107" s="75" t="str">
        <f>一覧表女子!$D69&amp;"　　"&amp;一覧表女子!$E69</f>
        <v>　　</v>
      </c>
    </row>
    <row r="108" spans="23:24" x14ac:dyDescent="0.2">
      <c r="W108" s="71" t="s">
        <v>137</v>
      </c>
      <c r="X108" s="75" t="str">
        <f>一覧表女子!$D70&amp;"　　"&amp;一覧表女子!$E70</f>
        <v>　　</v>
      </c>
    </row>
    <row r="109" spans="23:24" x14ac:dyDescent="0.2">
      <c r="W109" s="71" t="s">
        <v>137</v>
      </c>
      <c r="X109" s="75" t="str">
        <f>一覧表女子!$D71&amp;"　　"&amp;一覧表女子!$E71</f>
        <v>　　</v>
      </c>
    </row>
    <row r="110" spans="23:24" x14ac:dyDescent="0.2">
      <c r="W110" s="71" t="s">
        <v>137</v>
      </c>
      <c r="X110" s="75" t="str">
        <f>一覧表女子!$D72&amp;"　　"&amp;一覧表女子!$E72</f>
        <v>　　</v>
      </c>
    </row>
    <row r="111" spans="23:24" x14ac:dyDescent="0.2">
      <c r="W111" s="71" t="s">
        <v>137</v>
      </c>
      <c r="X111" s="75" t="str">
        <f>一覧表女子!$D73&amp;"　　"&amp;一覧表女子!$E73</f>
        <v>　　</v>
      </c>
    </row>
    <row r="112" spans="23:24" x14ac:dyDescent="0.2">
      <c r="W112" s="71" t="s">
        <v>137</v>
      </c>
      <c r="X112" s="75" t="str">
        <f>一覧表女子!$D74&amp;"　　"&amp;一覧表女子!$E74</f>
        <v>　　</v>
      </c>
    </row>
    <row r="113" spans="23:24" x14ac:dyDescent="0.2">
      <c r="W113" s="71" t="s">
        <v>137</v>
      </c>
      <c r="X113" s="75" t="str">
        <f>一覧表女子!$D75&amp;"　　"&amp;一覧表女子!$E75</f>
        <v>　　</v>
      </c>
    </row>
    <row r="114" spans="23:24" x14ac:dyDescent="0.2">
      <c r="W114" s="71" t="s">
        <v>137</v>
      </c>
      <c r="X114" s="75" t="str">
        <f>一覧表女子!$D76&amp;"　　"&amp;一覧表女子!$E76</f>
        <v>　　</v>
      </c>
    </row>
    <row r="115" spans="23:24" x14ac:dyDescent="0.2">
      <c r="W115" s="71" t="s">
        <v>137</v>
      </c>
      <c r="X115" s="75" t="str">
        <f>一覧表女子!$D77&amp;"　　"&amp;一覧表女子!$E77</f>
        <v>　　</v>
      </c>
    </row>
    <row r="116" spans="23:24" x14ac:dyDescent="0.2">
      <c r="W116" s="71" t="s">
        <v>137</v>
      </c>
      <c r="X116" s="75" t="str">
        <f>一覧表女子!$D78&amp;"　　"&amp;一覧表女子!$E78</f>
        <v>　　</v>
      </c>
    </row>
    <row r="117" spans="23:24" x14ac:dyDescent="0.2">
      <c r="W117" s="71" t="s">
        <v>137</v>
      </c>
      <c r="X117" s="75" t="str">
        <f>一覧表女子!$D79&amp;"　　"&amp;一覧表女子!$E79</f>
        <v>　　</v>
      </c>
    </row>
    <row r="118" spans="23:24" x14ac:dyDescent="0.2">
      <c r="W118" s="71" t="s">
        <v>137</v>
      </c>
      <c r="X118" s="75" t="str">
        <f>一覧表女子!$D80&amp;"　　"&amp;一覧表女子!$E80</f>
        <v>　　</v>
      </c>
    </row>
    <row r="119" spans="23:24" x14ac:dyDescent="0.2">
      <c r="W119" s="71" t="s">
        <v>137</v>
      </c>
      <c r="X119" s="75" t="str">
        <f>一覧表女子!$D81&amp;"　　"&amp;一覧表女子!$E81</f>
        <v>　　</v>
      </c>
    </row>
    <row r="120" spans="23:24" x14ac:dyDescent="0.2">
      <c r="W120" s="71" t="s">
        <v>137</v>
      </c>
      <c r="X120" s="75" t="str">
        <f>一覧表女子!$D82&amp;"　　"&amp;一覧表女子!$E82</f>
        <v>　　</v>
      </c>
    </row>
    <row r="121" spans="23:24" x14ac:dyDescent="0.2">
      <c r="W121" s="71" t="s">
        <v>137</v>
      </c>
      <c r="X121" s="75" t="str">
        <f>一覧表女子!$D83&amp;"　　"&amp;一覧表女子!$E83</f>
        <v>　　</v>
      </c>
    </row>
    <row r="122" spans="23:24" x14ac:dyDescent="0.2">
      <c r="W122" s="71" t="s">
        <v>137</v>
      </c>
      <c r="X122" s="75" t="str">
        <f>一覧表女子!$D84&amp;"　　"&amp;一覧表女子!$E84</f>
        <v>　　</v>
      </c>
    </row>
  </sheetData>
  <sheetProtection algorithmName="SHA-512" hashValue="tLGsYsVsueFd8jXXD+VHILZlOL20oqxStIUWnRG+hTwoi5o42kOCLh9pNfF3HO07ADXXH0HFQKr7wZSrVSMILA==" saltValue="uYQPhs6+sxM7ConNH8+g2Q==" spinCount="100000" sheet="1" objects="1" scenarios="1" selectLockedCells="1" selectUnlockedCells="1"/>
  <mergeCells count="3">
    <mergeCell ref="A1:J1"/>
    <mergeCell ref="L1:U1"/>
    <mergeCell ref="X1:Y2"/>
  </mergeCells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workbookViewId="0">
      <selection activeCell="F2" sqref="F2"/>
    </sheetView>
  </sheetViews>
  <sheetFormatPr defaultRowHeight="12.5" x14ac:dyDescent="0.2"/>
  <cols>
    <col min="2" max="2" width="11.453125" style="195" customWidth="1"/>
    <col min="3" max="3" width="11.7265625" customWidth="1"/>
    <col min="4" max="4" width="17.1796875" style="195" customWidth="1"/>
    <col min="5" max="5" width="14.7265625" customWidth="1"/>
    <col min="6" max="6" width="47.7265625" customWidth="1"/>
  </cols>
  <sheetData>
    <row r="1" spans="1:6" x14ac:dyDescent="0.2">
      <c r="A1" s="91" t="s">
        <v>0</v>
      </c>
      <c r="B1" s="93" t="s">
        <v>61</v>
      </c>
      <c r="C1" s="93" t="s">
        <v>39</v>
      </c>
      <c r="D1" s="93" t="s">
        <v>62</v>
      </c>
      <c r="F1" s="91" t="s">
        <v>66</v>
      </c>
    </row>
    <row r="2" spans="1:6" x14ac:dyDescent="0.2">
      <c r="A2" s="172">
        <v>1</v>
      </c>
      <c r="B2" s="93" t="s">
        <v>74</v>
      </c>
      <c r="C2" s="173" t="s">
        <v>174</v>
      </c>
      <c r="D2" s="93" t="s">
        <v>175</v>
      </c>
      <c r="F2" s="91" t="s">
        <v>186</v>
      </c>
    </row>
    <row r="3" spans="1:6" x14ac:dyDescent="0.2">
      <c r="A3" s="91">
        <v>2</v>
      </c>
      <c r="B3" s="93" t="s">
        <v>75</v>
      </c>
      <c r="C3" s="173" t="s">
        <v>176</v>
      </c>
      <c r="D3" s="93" t="s">
        <v>177</v>
      </c>
    </row>
    <row r="4" spans="1:6" x14ac:dyDescent="0.2">
      <c r="A4" s="91">
        <v>3</v>
      </c>
      <c r="B4" s="93" t="s">
        <v>76</v>
      </c>
      <c r="C4" s="174" t="s">
        <v>178</v>
      </c>
    </row>
    <row r="5" spans="1:6" x14ac:dyDescent="0.2">
      <c r="A5" s="91">
        <v>4</v>
      </c>
      <c r="B5" s="93" t="s">
        <v>21</v>
      </c>
      <c r="C5" s="173" t="s">
        <v>179</v>
      </c>
    </row>
    <row r="6" spans="1:6" x14ac:dyDescent="0.2">
      <c r="A6" s="91">
        <v>5</v>
      </c>
      <c r="B6" s="93" t="s">
        <v>17</v>
      </c>
      <c r="C6" s="173" t="s">
        <v>180</v>
      </c>
    </row>
    <row r="7" spans="1:6" x14ac:dyDescent="0.2">
      <c r="A7" s="91">
        <v>6</v>
      </c>
      <c r="B7" s="93" t="s">
        <v>18</v>
      </c>
      <c r="C7" s="174" t="s">
        <v>181</v>
      </c>
    </row>
    <row r="8" spans="1:6" x14ac:dyDescent="0.2">
      <c r="A8" s="84"/>
      <c r="B8" s="93" t="s">
        <v>182</v>
      </c>
      <c r="C8" s="173" t="s">
        <v>183</v>
      </c>
    </row>
    <row r="9" spans="1:6" x14ac:dyDescent="0.2">
      <c r="A9" s="84"/>
      <c r="B9" s="93" t="s">
        <v>184</v>
      </c>
      <c r="C9" s="173" t="s">
        <v>185</v>
      </c>
    </row>
  </sheetData>
  <sheetProtection algorithmName="SHA-512" hashValue="gZ6VNcgEnKH+w2hqXoaLjU5OoSRmFwMwNFFeNKcX23NogfFgSFQg/fTileo/U8DtScIT0O9eHL1h2+5LYE2I7w==" saltValue="5WDjL92LSDJxEtG5XSSKtg==" spinCount="100000" sheet="1" objects="1" scenarios="1"/>
  <phoneticPr fontId="4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【初期入力】団体情報登録</vt:lpstr>
      <vt:lpstr>一覧表男子</vt:lpstr>
      <vt:lpstr>一覧表女子</vt:lpstr>
      <vt:lpstr>リレー一覧</vt:lpstr>
      <vt:lpstr>sensyu(編集＆削除禁止)</vt:lpstr>
      <vt:lpstr>マスターデータ</vt:lpstr>
      <vt:lpstr>【初期入力】団体情報登録!Print_Area</vt:lpstr>
      <vt:lpstr>一覧表女子!Print_Area</vt:lpstr>
      <vt:lpstr>一覧表男子!Print_Area</vt:lpstr>
      <vt:lpstr>一覧表女子!Print_Titles</vt:lpstr>
      <vt:lpstr>一覧表男子!Print_Titles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みつとし 花山</cp:lastModifiedBy>
  <cp:lastPrinted>2026-05-23T07:03:56Z</cp:lastPrinted>
  <dcterms:created xsi:type="dcterms:W3CDTF">2006-04-12T05:12:10Z</dcterms:created>
  <dcterms:modified xsi:type="dcterms:W3CDTF">2026-06-06T07:06:01Z</dcterms:modified>
</cp:coreProperties>
</file>